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Z:\Posao\2022\VIROVI\Dokumenti\Proračun\"/>
    </mc:Choice>
  </mc:AlternateContent>
  <xr:revisionPtr revIDLastSave="0" documentId="13_ncr:1_{F53387A6-E16F-441F-8C0F-47B3E20C97AE}"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9240" yWindow="435" windowWidth="12330" windowHeight="12105" firstSheet="2"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7" i="5" l="1"/>
  <c r="E64" i="5"/>
  <c r="E63" i="6"/>
  <c r="E171" i="4"/>
  <c r="D63" i="6"/>
  <c r="L1429" i="9"/>
  <c r="J1429" i="9"/>
  <c r="F299" i="9"/>
  <c r="F298" i="9"/>
  <c r="F297" i="9"/>
  <c r="F296" i="9"/>
  <c r="F295" i="9"/>
  <c r="F294" i="9"/>
  <c r="F293" i="9"/>
  <c r="F292" i="9"/>
  <c r="F291" i="9"/>
  <c r="H290" i="9"/>
  <c r="G290" i="9"/>
  <c r="F290" i="9"/>
  <c r="E290" i="9"/>
  <c r="B290" i="9"/>
  <c r="F289" i="9"/>
  <c r="H288" i="9"/>
  <c r="G288" i="9"/>
  <c r="F288" i="9"/>
  <c r="E288" i="9"/>
  <c r="B288" i="9"/>
  <c r="F287" i="9"/>
  <c r="F286" i="9"/>
  <c r="H285" i="9"/>
  <c r="G285" i="9"/>
  <c r="F285" i="9"/>
  <c r="E285" i="9"/>
  <c r="B285" i="9"/>
  <c r="H284" i="9"/>
  <c r="G284" i="9"/>
  <c r="F284" i="9"/>
  <c r="H283" i="9"/>
  <c r="G283" i="9"/>
  <c r="E283" i="9" s="1"/>
  <c r="B283" i="9" s="1"/>
  <c r="F283" i="9"/>
  <c r="F282" i="9"/>
  <c r="H281" i="9"/>
  <c r="G281" i="9"/>
  <c r="F281" i="9"/>
  <c r="E281" i="9"/>
  <c r="B281" i="9"/>
  <c r="H280" i="9"/>
  <c r="G280" i="9"/>
  <c r="F280" i="9"/>
  <c r="E280" i="9"/>
  <c r="B280" i="9"/>
  <c r="H279" i="9"/>
  <c r="E279" i="9" s="1"/>
  <c r="B279" i="9" s="1"/>
  <c r="G279" i="9"/>
  <c r="F279" i="9"/>
  <c r="F278" i="9"/>
  <c r="F277" i="9"/>
  <c r="F276" i="9"/>
  <c r="F275" i="9"/>
  <c r="L274" i="9"/>
  <c r="H274" i="9"/>
  <c r="F274" i="9"/>
  <c r="I273" i="9"/>
  <c r="H273" i="9"/>
  <c r="F273" i="9"/>
  <c r="E273" i="9"/>
  <c r="B273" i="9"/>
  <c r="E272" i="9"/>
  <c r="M271" i="9"/>
  <c r="L271" i="9"/>
  <c r="F271" i="9"/>
  <c r="E271" i="9"/>
  <c r="B271" i="9"/>
  <c r="M270" i="9"/>
  <c r="L270" i="9"/>
  <c r="F270" i="9"/>
  <c r="E270" i="9"/>
  <c r="B270" i="9"/>
  <c r="M269" i="9"/>
  <c r="L269" i="9"/>
  <c r="F269" i="9"/>
  <c r="E269" i="9"/>
  <c r="B269" i="9"/>
  <c r="M268" i="9"/>
  <c r="L268" i="9"/>
  <c r="F268" i="9"/>
  <c r="E268" i="9"/>
  <c r="B268" i="9"/>
  <c r="M267" i="9"/>
  <c r="L267" i="9"/>
  <c r="F267" i="9"/>
  <c r="E267" i="9"/>
  <c r="B267" i="9"/>
  <c r="M266" i="9"/>
  <c r="L266" i="9"/>
  <c r="F266" i="9"/>
  <c r="E266" i="9"/>
  <c r="B266" i="9"/>
  <c r="M265" i="9"/>
  <c r="L265" i="9"/>
  <c r="F265" i="9"/>
  <c r="E265" i="9"/>
  <c r="B265" i="9"/>
  <c r="M264" i="9"/>
  <c r="L264" i="9"/>
  <c r="F264" i="9"/>
  <c r="E264" i="9"/>
  <c r="B264" i="9"/>
  <c r="M263" i="9"/>
  <c r="L263" i="9"/>
  <c r="F263" i="9"/>
  <c r="E263" i="9"/>
  <c r="B263" i="9"/>
  <c r="M262" i="9"/>
  <c r="L262" i="9"/>
  <c r="F262" i="9"/>
  <c r="E262" i="9"/>
  <c r="B262" i="9"/>
  <c r="M261" i="9"/>
  <c r="L261" i="9"/>
  <c r="F261" i="9"/>
  <c r="E261" i="9"/>
  <c r="B261" i="9"/>
  <c r="M260" i="9"/>
  <c r="L260" i="9"/>
  <c r="F260" i="9"/>
  <c r="E260" i="9"/>
  <c r="B260" i="9"/>
  <c r="M259" i="9"/>
  <c r="L259" i="9"/>
  <c r="F259" i="9"/>
  <c r="E259" i="9"/>
  <c r="B259" i="9"/>
  <c r="M258" i="9"/>
  <c r="L258" i="9"/>
  <c r="F258" i="9"/>
  <c r="E258" i="9"/>
  <c r="B258" i="9"/>
  <c r="M257" i="9"/>
  <c r="L257" i="9"/>
  <c r="F257" i="9"/>
  <c r="E257" i="9"/>
  <c r="B257" i="9"/>
  <c r="M256" i="9"/>
  <c r="L256" i="9"/>
  <c r="F256" i="9"/>
  <c r="E256" i="9"/>
  <c r="B256" i="9"/>
  <c r="M255" i="9"/>
  <c r="L255" i="9"/>
  <c r="F255" i="9"/>
  <c r="E255" i="9"/>
  <c r="B255" i="9"/>
  <c r="M254" i="9"/>
  <c r="L254" i="9"/>
  <c r="F254" i="9"/>
  <c r="E254" i="9"/>
  <c r="B254" i="9"/>
  <c r="M253" i="9"/>
  <c r="L253" i="9"/>
  <c r="F253" i="9"/>
  <c r="E253" i="9"/>
  <c r="B253" i="9"/>
  <c r="M252" i="9"/>
  <c r="L252" i="9"/>
  <c r="F252" i="9"/>
  <c r="E252" i="9"/>
  <c r="B252" i="9"/>
  <c r="M251" i="9"/>
  <c r="L251" i="9"/>
  <c r="F251" i="9"/>
  <c r="E251" i="9"/>
  <c r="B251" i="9"/>
  <c r="M250" i="9"/>
  <c r="L250" i="9"/>
  <c r="F250" i="9"/>
  <c r="E250" i="9"/>
  <c r="B250" i="9"/>
  <c r="M249" i="9"/>
  <c r="L249" i="9"/>
  <c r="F249" i="9"/>
  <c r="E249" i="9"/>
  <c r="B249" i="9"/>
  <c r="M248" i="9"/>
  <c r="L248" i="9"/>
  <c r="F248" i="9"/>
  <c r="E248" i="9"/>
  <c r="B248" i="9"/>
  <c r="M247" i="9"/>
  <c r="L247" i="9"/>
  <c r="F247" i="9"/>
  <c r="E247" i="9"/>
  <c r="B247" i="9"/>
  <c r="M246" i="9"/>
  <c r="L246" i="9"/>
  <c r="F246" i="9"/>
  <c r="E246" i="9"/>
  <c r="B246" i="9"/>
  <c r="M245" i="9"/>
  <c r="L245" i="9"/>
  <c r="F245" i="9"/>
  <c r="E245" i="9"/>
  <c r="B245" i="9"/>
  <c r="M244" i="9"/>
  <c r="L244" i="9"/>
  <c r="F244" i="9"/>
  <c r="E244" i="9"/>
  <c r="B244" i="9"/>
  <c r="M243" i="9"/>
  <c r="L243" i="9"/>
  <c r="F243" i="9"/>
  <c r="E243" i="9"/>
  <c r="B243" i="9"/>
  <c r="M242" i="9"/>
  <c r="L242" i="9"/>
  <c r="F242" i="9"/>
  <c r="E242" i="9"/>
  <c r="B242" i="9"/>
  <c r="M241" i="9"/>
  <c r="L241" i="9"/>
  <c r="F241" i="9"/>
  <c r="E241" i="9"/>
  <c r="B241" i="9"/>
  <c r="M240" i="9"/>
  <c r="L240" i="9"/>
  <c r="F240" i="9"/>
  <c r="E240" i="9"/>
  <c r="B240" i="9"/>
  <c r="M239" i="9"/>
  <c r="L239" i="9"/>
  <c r="F239" i="9"/>
  <c r="E239" i="9"/>
  <c r="B239" i="9"/>
  <c r="M238" i="9"/>
  <c r="L238" i="9"/>
  <c r="F238" i="9"/>
  <c r="E238" i="9"/>
  <c r="B238" i="9"/>
  <c r="M237" i="9"/>
  <c r="L237" i="9"/>
  <c r="F237" i="9"/>
  <c r="E237" i="9"/>
  <c r="B237" i="9"/>
  <c r="M236" i="9"/>
  <c r="L236" i="9"/>
  <c r="F236" i="9"/>
  <c r="E236" i="9"/>
  <c r="B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M228" i="9"/>
  <c r="L228" i="9"/>
  <c r="F228" i="9"/>
  <c r="E228" i="9"/>
  <c r="B228" i="9"/>
  <c r="M227" i="9"/>
  <c r="L227" i="9"/>
  <c r="F227" i="9"/>
  <c r="E227" i="9"/>
  <c r="B227" i="9"/>
  <c r="M226" i="9"/>
  <c r="L226" i="9"/>
  <c r="F226" i="9"/>
  <c r="E226" i="9"/>
  <c r="B226" i="9"/>
  <c r="H225" i="9"/>
  <c r="G225" i="9"/>
  <c r="F225" i="9"/>
  <c r="E225" i="9"/>
  <c r="B225" i="9"/>
  <c r="M224" i="9"/>
  <c r="L224" i="9"/>
  <c r="F224" i="9"/>
  <c r="E224" i="9"/>
  <c r="B224" i="9"/>
  <c r="M223" i="9"/>
  <c r="L223" i="9"/>
  <c r="F223" i="9"/>
  <c r="E223" i="9"/>
  <c r="B223" i="9"/>
  <c r="M222" i="9"/>
  <c r="L222" i="9"/>
  <c r="F222" i="9"/>
  <c r="E222" i="9"/>
  <c r="B222" i="9"/>
  <c r="M221" i="9"/>
  <c r="L221" i="9"/>
  <c r="F221" i="9"/>
  <c r="E221" i="9"/>
  <c r="B221" i="9"/>
  <c r="M220" i="9"/>
  <c r="L220" i="9"/>
  <c r="F220" i="9"/>
  <c r="E220" i="9"/>
  <c r="B220" i="9"/>
  <c r="M219" i="9"/>
  <c r="L219" i="9"/>
  <c r="F219" i="9"/>
  <c r="E219" i="9"/>
  <c r="B219" i="9"/>
  <c r="M218" i="9"/>
  <c r="L218" i="9"/>
  <c r="F218" i="9"/>
  <c r="E218" i="9"/>
  <c r="B218" i="9"/>
  <c r="M217" i="9"/>
  <c r="L217" i="9"/>
  <c r="F217" i="9"/>
  <c r="E217" i="9"/>
  <c r="B217" i="9"/>
  <c r="M216" i="9"/>
  <c r="L216" i="9"/>
  <c r="F216" i="9" s="1"/>
  <c r="B216" i="9" s="1"/>
  <c r="E216" i="9"/>
  <c r="M215" i="9"/>
  <c r="L215" i="9"/>
  <c r="F215" i="9"/>
  <c r="E215" i="9"/>
  <c r="B215" i="9"/>
  <c r="M214" i="9"/>
  <c r="F214" i="9" s="1"/>
  <c r="B214" i="9" s="1"/>
  <c r="L214" i="9"/>
  <c r="E214" i="9"/>
  <c r="M213" i="9"/>
  <c r="L213" i="9"/>
  <c r="F213" i="9"/>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E159" i="9"/>
  <c r="B159" i="9"/>
  <c r="H158" i="9"/>
  <c r="G158" i="9"/>
  <c r="F158" i="9"/>
  <c r="E158" i="9"/>
  <c r="B158" i="9"/>
  <c r="H157" i="9"/>
  <c r="G157" i="9"/>
  <c r="F157" i="9"/>
  <c r="E157" i="9"/>
  <c r="B157" i="9"/>
  <c r="H156" i="9"/>
  <c r="G156" i="9"/>
  <c r="F156" i="9"/>
  <c r="E156" i="9"/>
  <c r="B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F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F124" i="9"/>
  <c r="E124" i="9"/>
  <c r="B124" i="9"/>
  <c r="H123" i="9"/>
  <c r="G123" i="9"/>
  <c r="F123" i="9"/>
  <c r="E123" i="9"/>
  <c r="B123" i="9"/>
  <c r="H122" i="9"/>
  <c r="G122" i="9"/>
  <c r="F122" i="9"/>
  <c r="E122" i="9"/>
  <c r="B122" i="9"/>
  <c r="H121" i="9"/>
  <c r="G121" i="9"/>
  <c r="F121" i="9"/>
  <c r="E121" i="9"/>
  <c r="B121" i="9"/>
  <c r="H120" i="9"/>
  <c r="G120" i="9"/>
  <c r="F120" i="9"/>
  <c r="E120" i="9"/>
  <c r="B120" i="9"/>
  <c r="H119" i="9"/>
  <c r="G119" i="9"/>
  <c r="F119" i="9"/>
  <c r="E119" i="9"/>
  <c r="B119" i="9"/>
  <c r="H118" i="9"/>
  <c r="G118" i="9"/>
  <c r="F118" i="9"/>
  <c r="E118" i="9"/>
  <c r="B118" i="9"/>
  <c r="H117" i="9"/>
  <c r="G117" i="9"/>
  <c r="F117" i="9"/>
  <c r="E117" i="9"/>
  <c r="B117" i="9"/>
  <c r="H116" i="9"/>
  <c r="G116" i="9"/>
  <c r="F116" i="9"/>
  <c r="E116" i="9"/>
  <c r="B116" i="9"/>
  <c r="H115" i="9"/>
  <c r="G115" i="9"/>
  <c r="F115" i="9"/>
  <c r="E115" i="9"/>
  <c r="B115" i="9"/>
  <c r="H114" i="9"/>
  <c r="G114" i="9"/>
  <c r="F114" i="9"/>
  <c r="E114" i="9"/>
  <c r="B114" i="9"/>
  <c r="H113" i="9"/>
  <c r="G113" i="9"/>
  <c r="F113" i="9"/>
  <c r="E113" i="9"/>
  <c r="B113" i="9"/>
  <c r="H112" i="9"/>
  <c r="G112" i="9"/>
  <c r="F112" i="9"/>
  <c r="E112" i="9"/>
  <c r="B112" i="9"/>
  <c r="H111" i="9"/>
  <c r="G111" i="9"/>
  <c r="F111" i="9"/>
  <c r="E111" i="9"/>
  <c r="B111" i="9"/>
  <c r="H110" i="9"/>
  <c r="G110" i="9"/>
  <c r="F110" i="9"/>
  <c r="E110" i="9"/>
  <c r="B110" i="9"/>
  <c r="H109" i="9"/>
  <c r="G109" i="9"/>
  <c r="F109" i="9"/>
  <c r="E109" i="9"/>
  <c r="B109" i="9"/>
  <c r="H108" i="9"/>
  <c r="G108" i="9"/>
  <c r="F108" i="9"/>
  <c r="E108" i="9"/>
  <c r="B108" i="9"/>
  <c r="H107" i="9"/>
  <c r="G107" i="9"/>
  <c r="F107" i="9"/>
  <c r="E107" i="9"/>
  <c r="B107" i="9"/>
  <c r="H106" i="9"/>
  <c r="G106" i="9"/>
  <c r="F106" i="9"/>
  <c r="E106" i="9"/>
  <c r="B106" i="9"/>
  <c r="H105" i="9"/>
  <c r="G105" i="9"/>
  <c r="F105" i="9"/>
  <c r="E105" i="9"/>
  <c r="B105" i="9"/>
  <c r="H104" i="9"/>
  <c r="G104" i="9"/>
  <c r="F104" i="9"/>
  <c r="E104" i="9"/>
  <c r="B104" i="9"/>
  <c r="H103" i="9"/>
  <c r="G103" i="9"/>
  <c r="F103" i="9"/>
  <c r="E103" i="9"/>
  <c r="B103" i="9"/>
  <c r="H102" i="9"/>
  <c r="G102" i="9"/>
  <c r="F102" i="9"/>
  <c r="E102" i="9"/>
  <c r="B102" i="9"/>
  <c r="H101" i="9"/>
  <c r="G101" i="9"/>
  <c r="F101" i="9"/>
  <c r="E101" i="9"/>
  <c r="B101" i="9"/>
  <c r="H100" i="9"/>
  <c r="G100" i="9"/>
  <c r="F100" i="9"/>
  <c r="E100" i="9"/>
  <c r="B100" i="9"/>
  <c r="H99" i="9"/>
  <c r="G99" i="9"/>
  <c r="F99" i="9"/>
  <c r="E99" i="9"/>
  <c r="B99" i="9"/>
  <c r="H98" i="9"/>
  <c r="G98" i="9"/>
  <c r="F98" i="9"/>
  <c r="E98" i="9"/>
  <c r="B98" i="9"/>
  <c r="H97" i="9"/>
  <c r="G97" i="9"/>
  <c r="F97" i="9"/>
  <c r="E97" i="9"/>
  <c r="B97" i="9"/>
  <c r="H96" i="9"/>
  <c r="G96" i="9"/>
  <c r="F96" i="9"/>
  <c r="E96" i="9"/>
  <c r="B96" i="9"/>
  <c r="H95" i="9"/>
  <c r="G95" i="9"/>
  <c r="F95" i="9"/>
  <c r="E95" i="9"/>
  <c r="B95" i="9"/>
  <c r="H94" i="9"/>
  <c r="G94" i="9"/>
  <c r="F94" i="9"/>
  <c r="E94" i="9"/>
  <c r="B94" i="9"/>
  <c r="H93" i="9"/>
  <c r="G93" i="9"/>
  <c r="F93" i="9"/>
  <c r="E93" i="9"/>
  <c r="B93" i="9"/>
  <c r="H92" i="9"/>
  <c r="G92" i="9"/>
  <c r="F92" i="9"/>
  <c r="E92" i="9"/>
  <c r="B92" i="9"/>
  <c r="H91" i="9"/>
  <c r="G91" i="9"/>
  <c r="F91" i="9"/>
  <c r="E91" i="9"/>
  <c r="B91" i="9"/>
  <c r="H90" i="9"/>
  <c r="G90" i="9"/>
  <c r="F90" i="9"/>
  <c r="E90" i="9"/>
  <c r="B90" i="9"/>
  <c r="H89" i="9"/>
  <c r="G89" i="9"/>
  <c r="F89" i="9"/>
  <c r="E89" i="9"/>
  <c r="B89" i="9"/>
  <c r="H88" i="9"/>
  <c r="G88" i="9"/>
  <c r="F88" i="9"/>
  <c r="E88" i="9"/>
  <c r="B88" i="9"/>
  <c r="H87" i="9"/>
  <c r="G87" i="9"/>
  <c r="F87" i="9"/>
  <c r="E87" i="9"/>
  <c r="B87" i="9"/>
  <c r="H86" i="9"/>
  <c r="G86" i="9"/>
  <c r="F86" i="9"/>
  <c r="E86" i="9"/>
  <c r="B86" i="9"/>
  <c r="H85" i="9"/>
  <c r="G85" i="9"/>
  <c r="F85" i="9"/>
  <c r="E85" i="9"/>
  <c r="B85" i="9"/>
  <c r="H84" i="9"/>
  <c r="G84" i="9"/>
  <c r="F84" i="9"/>
  <c r="E84" i="9"/>
  <c r="B84" i="9"/>
  <c r="H83" i="9"/>
  <c r="G83" i="9"/>
  <c r="F83" i="9"/>
  <c r="E83" i="9"/>
  <c r="B83" i="9"/>
  <c r="H82" i="9"/>
  <c r="G82" i="9"/>
  <c r="F82" i="9"/>
  <c r="E82" i="9"/>
  <c r="B82" i="9"/>
  <c r="H81" i="9"/>
  <c r="G81" i="9"/>
  <c r="F81" i="9"/>
  <c r="E81" i="9"/>
  <c r="B81" i="9"/>
  <c r="H80" i="9"/>
  <c r="G80" i="9"/>
  <c r="F80" i="9"/>
  <c r="E80" i="9"/>
  <c r="B80" i="9"/>
  <c r="H79" i="9"/>
  <c r="G79" i="9"/>
  <c r="F79" i="9"/>
  <c r="E79" i="9"/>
  <c r="B79" i="9"/>
  <c r="H78" i="9"/>
  <c r="G78" i="9"/>
  <c r="F78" i="9"/>
  <c r="E78" i="9"/>
  <c r="B78" i="9"/>
  <c r="H77" i="9"/>
  <c r="G77" i="9"/>
  <c r="F77" i="9"/>
  <c r="E77" i="9"/>
  <c r="B77" i="9"/>
  <c r="H76" i="9"/>
  <c r="G76" i="9"/>
  <c r="F76" i="9"/>
  <c r="E76" i="9"/>
  <c r="B76" i="9"/>
  <c r="H75" i="9"/>
  <c r="G75" i="9"/>
  <c r="F75" i="9"/>
  <c r="E75" i="9"/>
  <c r="B75" i="9"/>
  <c r="H74" i="9"/>
  <c r="G74" i="9"/>
  <c r="F74" i="9"/>
  <c r="E74" i="9"/>
  <c r="B74" i="9"/>
  <c r="H73" i="9"/>
  <c r="G73" i="9"/>
  <c r="F73" i="9"/>
  <c r="E73" i="9"/>
  <c r="B73" i="9"/>
  <c r="H72" i="9"/>
  <c r="G72" i="9"/>
  <c r="F72" i="9"/>
  <c r="E72" i="9"/>
  <c r="B72" i="9"/>
  <c r="H71" i="9"/>
  <c r="G71" i="9"/>
  <c r="F71" i="9"/>
  <c r="E71" i="9"/>
  <c r="B71" i="9"/>
  <c r="H70" i="9"/>
  <c r="G70" i="9"/>
  <c r="F70" i="9"/>
  <c r="E70" i="9"/>
  <c r="B70" i="9"/>
  <c r="H69" i="9"/>
  <c r="G69" i="9"/>
  <c r="F69" i="9"/>
  <c r="E69" i="9"/>
  <c r="B69" i="9"/>
  <c r="H68" i="9"/>
  <c r="G68" i="9"/>
  <c r="F68" i="9"/>
  <c r="E68" i="9"/>
  <c r="B68" i="9"/>
  <c r="H67" i="9"/>
  <c r="G67" i="9"/>
  <c r="F67" i="9"/>
  <c r="E67" i="9"/>
  <c r="B67" i="9"/>
  <c r="H66" i="9"/>
  <c r="G66" i="9"/>
  <c r="F66" i="9"/>
  <c r="E66" i="9"/>
  <c r="B66" i="9"/>
  <c r="H65" i="9"/>
  <c r="G65" i="9"/>
  <c r="F65" i="9"/>
  <c r="E65" i="9"/>
  <c r="B65" i="9"/>
  <c r="H64" i="9"/>
  <c r="G64" i="9"/>
  <c r="F64" i="9"/>
  <c r="E64" i="9"/>
  <c r="B64" i="9"/>
  <c r="H63" i="9"/>
  <c r="G63" i="9"/>
  <c r="F63" i="9"/>
  <c r="E63" i="9"/>
  <c r="B63" i="9"/>
  <c r="H62" i="9"/>
  <c r="G62" i="9"/>
  <c r="F62" i="9"/>
  <c r="E62" i="9"/>
  <c r="B62" i="9"/>
  <c r="H61" i="9"/>
  <c r="G61" i="9"/>
  <c r="F61" i="9"/>
  <c r="E61" i="9"/>
  <c r="B61" i="9"/>
  <c r="H60" i="9"/>
  <c r="G60" i="9"/>
  <c r="F60" i="9"/>
  <c r="E60" i="9"/>
  <c r="B60" i="9"/>
  <c r="H59" i="9"/>
  <c r="G59" i="9"/>
  <c r="F59" i="9"/>
  <c r="E59" i="9"/>
  <c r="B59" i="9"/>
  <c r="H58" i="9"/>
  <c r="G58" i="9"/>
  <c r="F58" i="9"/>
  <c r="E58" i="9"/>
  <c r="B58" i="9"/>
  <c r="H57" i="9"/>
  <c r="G57" i="9"/>
  <c r="F57" i="9"/>
  <c r="E57" i="9"/>
  <c r="B57" i="9"/>
  <c r="H56" i="9"/>
  <c r="G56" i="9"/>
  <c r="F56" i="9"/>
  <c r="E56" i="9"/>
  <c r="B56" i="9"/>
  <c r="H55" i="9"/>
  <c r="G55" i="9"/>
  <c r="F55" i="9"/>
  <c r="E55" i="9"/>
  <c r="B55" i="9"/>
  <c r="H54" i="9"/>
  <c r="G54" i="9"/>
  <c r="F54" i="9"/>
  <c r="E54" i="9"/>
  <c r="B54" i="9"/>
  <c r="H53" i="9"/>
  <c r="G53" i="9"/>
  <c r="F53" i="9"/>
  <c r="E53" i="9"/>
  <c r="B53" i="9"/>
  <c r="H52" i="9"/>
  <c r="G52" i="9"/>
  <c r="F52" i="9"/>
  <c r="E52" i="9"/>
  <c r="B52" i="9"/>
  <c r="H51" i="9"/>
  <c r="G51" i="9"/>
  <c r="F51" i="9"/>
  <c r="E51" i="9"/>
  <c r="B51" i="9"/>
  <c r="H50" i="9"/>
  <c r="G50" i="9"/>
  <c r="F50" i="9"/>
  <c r="E50" i="9"/>
  <c r="B50" i="9"/>
  <c r="H49" i="9"/>
  <c r="G49" i="9"/>
  <c r="F49" i="9"/>
  <c r="E49" i="9"/>
  <c r="B49" i="9"/>
  <c r="H48" i="9"/>
  <c r="G48" i="9"/>
  <c r="F48" i="9"/>
  <c r="E48" i="9"/>
  <c r="B48" i="9"/>
  <c r="H47" i="9"/>
  <c r="G47" i="9"/>
  <c r="F47" i="9"/>
  <c r="E47" i="9"/>
  <c r="B47" i="9"/>
  <c r="H46" i="9"/>
  <c r="G46" i="9"/>
  <c r="F46" i="9"/>
  <c r="E46" i="9"/>
  <c r="B46" i="9"/>
  <c r="H45" i="9"/>
  <c r="G45" i="9"/>
  <c r="F45" i="9"/>
  <c r="E45" i="9"/>
  <c r="B45" i="9"/>
  <c r="H44" i="9"/>
  <c r="G44" i="9"/>
  <c r="F44" i="9"/>
  <c r="E44" i="9"/>
  <c r="B44" i="9"/>
  <c r="H43" i="9"/>
  <c r="G43" i="9"/>
  <c r="F43" i="9"/>
  <c r="E43" i="9"/>
  <c r="B43" i="9"/>
  <c r="H42" i="9"/>
  <c r="G42" i="9"/>
  <c r="F42" i="9"/>
  <c r="E42" i="9"/>
  <c r="B42" i="9"/>
  <c r="H41" i="9"/>
  <c r="G41" i="9"/>
  <c r="F41" i="9"/>
  <c r="E41" i="9"/>
  <c r="B41" i="9"/>
  <c r="H40" i="9"/>
  <c r="G40" i="9"/>
  <c r="F40" i="9"/>
  <c r="E40" i="9"/>
  <c r="B40" i="9"/>
  <c r="H39" i="9"/>
  <c r="G39" i="9"/>
  <c r="F39" i="9"/>
  <c r="E39" i="9"/>
  <c r="B39" i="9"/>
  <c r="H38" i="9"/>
  <c r="G38" i="9"/>
  <c r="F38" i="9"/>
  <c r="E38" i="9"/>
  <c r="B38" i="9"/>
  <c r="H37" i="9"/>
  <c r="G37" i="9"/>
  <c r="F37" i="9"/>
  <c r="E37" i="9"/>
  <c r="B37" i="9"/>
  <c r="H36" i="9"/>
  <c r="G36" i="9"/>
  <c r="F36" i="9"/>
  <c r="E36" i="9"/>
  <c r="B36" i="9"/>
  <c r="H35" i="9"/>
  <c r="G35" i="9"/>
  <c r="F35" i="9"/>
  <c r="E35" i="9"/>
  <c r="B35" i="9"/>
  <c r="H34" i="9"/>
  <c r="G34" i="9"/>
  <c r="F34" i="9"/>
  <c r="E34" i="9"/>
  <c r="B34" i="9"/>
  <c r="H33" i="9"/>
  <c r="G33" i="9"/>
  <c r="F33" i="9"/>
  <c r="E33" i="9"/>
  <c r="B33" i="9"/>
  <c r="H32" i="9"/>
  <c r="G32" i="9"/>
  <c r="F32" i="9"/>
  <c r="E32" i="9"/>
  <c r="B32" i="9"/>
  <c r="H31" i="9"/>
  <c r="G31" i="9"/>
  <c r="F31" i="9"/>
  <c r="E31" i="9"/>
  <c r="B31" i="9"/>
  <c r="H30" i="9"/>
  <c r="G30" i="9"/>
  <c r="F30" i="9"/>
  <c r="E30" i="9"/>
  <c r="B30" i="9"/>
  <c r="H29" i="9"/>
  <c r="G29" i="9"/>
  <c r="F29" i="9"/>
  <c r="E29" i="9"/>
  <c r="B29" i="9"/>
  <c r="H28" i="9"/>
  <c r="G28" i="9"/>
  <c r="F28" i="9"/>
  <c r="E28" i="9"/>
  <c r="B28" i="9"/>
  <c r="H27" i="9"/>
  <c r="G27" i="9"/>
  <c r="F27" i="9"/>
  <c r="E27" i="9"/>
  <c r="B27" i="9"/>
  <c r="H26" i="9"/>
  <c r="G26" i="9"/>
  <c r="E26" i="9" s="1"/>
  <c r="B26" i="9" s="1"/>
  <c r="F26" i="9"/>
  <c r="H25" i="9"/>
  <c r="G25" i="9"/>
  <c r="F25" i="9"/>
  <c r="E25" i="9"/>
  <c r="B25" i="9"/>
  <c r="H24" i="9"/>
  <c r="G24" i="9"/>
  <c r="F24" i="9"/>
  <c r="E24" i="9"/>
  <c r="B24" i="9"/>
  <c r="H23" i="9"/>
  <c r="G23" i="9"/>
  <c r="F23" i="9"/>
  <c r="E23" i="9"/>
  <c r="B23" i="9"/>
  <c r="H22" i="9"/>
  <c r="G22" i="9"/>
  <c r="F22" i="9"/>
  <c r="E22" i="9"/>
  <c r="B22" i="9"/>
  <c r="H21" i="9"/>
  <c r="G21" i="9"/>
  <c r="F21" i="9"/>
  <c r="E21" i="9"/>
  <c r="B21" i="9"/>
  <c r="F20" i="9"/>
  <c r="F4" i="9"/>
  <c r="O3" i="9"/>
  <c r="G274" i="9" s="1"/>
  <c r="E274" i="9" s="1"/>
  <c r="B274" i="9" s="1"/>
  <c r="I3" i="9"/>
  <c r="H3" i="9"/>
  <c r="G3" i="9"/>
  <c r="D101" i="8"/>
  <c r="D95" i="8"/>
  <c r="D90" i="8"/>
  <c r="D85" i="8"/>
  <c r="D80" i="8"/>
  <c r="D75" i="8"/>
  <c r="D70" i="8"/>
  <c r="D65" i="8"/>
  <c r="D60" i="8"/>
  <c r="D55" i="8"/>
  <c r="D50" i="8"/>
  <c r="D49" i="8"/>
  <c r="D44" i="8"/>
  <c r="D43" i="8"/>
  <c r="D36" i="8"/>
  <c r="D26" i="8"/>
  <c r="D24" i="8"/>
  <c r="D18" i="8"/>
  <c r="D8" i="8"/>
  <c r="D6" i="8"/>
  <c r="E44" i="7"/>
  <c r="D44" i="7"/>
  <c r="E39" i="7"/>
  <c r="D39" i="7"/>
  <c r="E38" i="7"/>
  <c r="D38" i="7"/>
  <c r="E30" i="7"/>
  <c r="D30" i="7"/>
  <c r="E23" i="7"/>
  <c r="D23" i="7"/>
  <c r="E22" i="7"/>
  <c r="D22" i="7"/>
  <c r="E14" i="7"/>
  <c r="D14" i="7"/>
  <c r="E7" i="7"/>
  <c r="D7" i="7"/>
  <c r="E6" i="7"/>
  <c r="D6" i="7"/>
  <c r="E5" i="7"/>
  <c r="D5" i="7"/>
  <c r="G297" i="9" s="1"/>
  <c r="E297" i="9" s="1"/>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E118" i="6"/>
  <c r="D118" i="6"/>
  <c r="F118" i="6" s="1"/>
  <c r="F117" i="6"/>
  <c r="F116" i="6"/>
  <c r="E115" i="6"/>
  <c r="D115" i="6"/>
  <c r="F115" i="6" s="1"/>
  <c r="E114" i="6"/>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F90" i="6" s="1"/>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E35" i="6"/>
  <c r="D35"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E5" i="6"/>
  <c r="E141"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F259" i="5" s="1"/>
  <c r="E258" i="5"/>
  <c r="D258" i="5"/>
  <c r="F258" i="5" s="1"/>
  <c r="F257" i="5"/>
  <c r="F256" i="5"/>
  <c r="F255" i="5"/>
  <c r="F254" i="5"/>
  <c r="F253" i="5"/>
  <c r="F252" i="5"/>
  <c r="F251" i="5"/>
  <c r="E250" i="5"/>
  <c r="D250" i="5"/>
  <c r="F250" i="5" s="1"/>
  <c r="F249" i="5"/>
  <c r="F248" i="5"/>
  <c r="F247" i="5"/>
  <c r="E246" i="5"/>
  <c r="E245" i="5" s="1"/>
  <c r="D246" i="5"/>
  <c r="F246" i="5" s="1"/>
  <c r="D245" i="5"/>
  <c r="F245" i="5" s="1"/>
  <c r="F244" i="5"/>
  <c r="F243" i="5"/>
  <c r="E242" i="5"/>
  <c r="D242" i="5"/>
  <c r="F242" i="5" s="1"/>
  <c r="F241" i="5"/>
  <c r="F240" i="5"/>
  <c r="E239" i="5"/>
  <c r="D239" i="5"/>
  <c r="F239" i="5" s="1"/>
  <c r="E238" i="5"/>
  <c r="D238" i="5"/>
  <c r="F238" i="5" s="1"/>
  <c r="D237"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207" i="5"/>
  <c r="F207" i="5" s="1"/>
  <c r="E206" i="5"/>
  <c r="H292" i="9" s="1"/>
  <c r="D206" i="5"/>
  <c r="F205" i="5"/>
  <c r="F204" i="5"/>
  <c r="F203" i="5"/>
  <c r="F202" i="5"/>
  <c r="F201" i="5"/>
  <c r="F200" i="5"/>
  <c r="F199" i="5"/>
  <c r="E198" i="5"/>
  <c r="D198" i="5"/>
  <c r="F198" i="5" s="1"/>
  <c r="F197" i="5"/>
  <c r="F196" i="5"/>
  <c r="F195" i="5"/>
  <c r="F194" i="5"/>
  <c r="F193" i="5"/>
  <c r="F192" i="5"/>
  <c r="E191" i="5"/>
  <c r="D191" i="5"/>
  <c r="F191" i="5" s="1"/>
  <c r="E190" i="5"/>
  <c r="H291" i="9" s="1"/>
  <c r="D190" i="5"/>
  <c r="F189" i="5"/>
  <c r="F188" i="5"/>
  <c r="F187" i="5"/>
  <c r="F186" i="5"/>
  <c r="F185" i="5"/>
  <c r="F184" i="5"/>
  <c r="F183" i="5"/>
  <c r="F182" i="5"/>
  <c r="F181" i="5"/>
  <c r="E180" i="5"/>
  <c r="D180" i="5"/>
  <c r="F180" i="5" s="1"/>
  <c r="F179" i="5"/>
  <c r="F178" i="5"/>
  <c r="E177" i="5"/>
  <c r="H289" i="9" s="1"/>
  <c r="D177" i="5"/>
  <c r="E176" i="5"/>
  <c r="D176" i="5"/>
  <c r="F176" i="5" s="1"/>
  <c r="D175"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F148" i="5"/>
  <c r="F147" i="5"/>
  <c r="E146" i="5"/>
  <c r="D146" i="5"/>
  <c r="F146" i="5" s="1"/>
  <c r="F145" i="5"/>
  <c r="F144" i="5"/>
  <c r="F143" i="5"/>
  <c r="E142" i="5"/>
  <c r="D142" i="5"/>
  <c r="F142" i="5" s="1"/>
  <c r="F141" i="5"/>
  <c r="F140" i="5"/>
  <c r="F139" i="5"/>
  <c r="F138" i="5"/>
  <c r="F137" i="5"/>
  <c r="F136" i="5"/>
  <c r="E135" i="5"/>
  <c r="D135" i="5"/>
  <c r="F135" i="5" s="1"/>
  <c r="E134" i="5"/>
  <c r="D134" i="5"/>
  <c r="F134" i="5" s="1"/>
  <c r="F133" i="5"/>
  <c r="F132" i="5"/>
  <c r="F131" i="5"/>
  <c r="F130" i="5"/>
  <c r="F129" i="5"/>
  <c r="F128" i="5"/>
  <c r="F127" i="5"/>
  <c r="E126" i="5"/>
  <c r="D126" i="5"/>
  <c r="F126" i="5" s="1"/>
  <c r="F125" i="5"/>
  <c r="F124" i="5"/>
  <c r="F123" i="5"/>
  <c r="F122" i="5"/>
  <c r="F121" i="5"/>
  <c r="F120" i="5"/>
  <c r="E119" i="5"/>
  <c r="D119" i="5"/>
  <c r="F119" i="5" s="1"/>
  <c r="E118" i="5"/>
  <c r="D118" i="5"/>
  <c r="F118" i="5"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E87" i="5"/>
  <c r="D87" i="5"/>
  <c r="F87" i="5" s="1"/>
  <c r="F86" i="5"/>
  <c r="F85" i="5"/>
  <c r="F84" i="5"/>
  <c r="F83" i="5"/>
  <c r="F82" i="5"/>
  <c r="F81" i="5"/>
  <c r="F80" i="5"/>
  <c r="E79" i="5"/>
  <c r="D79" i="5"/>
  <c r="F79" i="5" s="1"/>
  <c r="E78" i="5"/>
  <c r="D78" i="5"/>
  <c r="F78" i="5" s="1"/>
  <c r="F77" i="5"/>
  <c r="F76" i="5"/>
  <c r="F75" i="5"/>
  <c r="F74" i="5"/>
  <c r="F73" i="5"/>
  <c r="F72" i="5"/>
  <c r="F71" i="5"/>
  <c r="E70" i="5"/>
  <c r="D70" i="5"/>
  <c r="F70" i="5" s="1"/>
  <c r="E69" i="5"/>
  <c r="D69" i="5"/>
  <c r="F69" i="5" s="1"/>
  <c r="E68" i="5"/>
  <c r="D68" i="5"/>
  <c r="F68" i="5" s="1"/>
  <c r="F67" i="5"/>
  <c r="F66" i="5"/>
  <c r="F65" i="5"/>
  <c r="F64" i="5"/>
  <c r="E63" i="5"/>
  <c r="E7" i="5" s="1"/>
  <c r="D63" i="5"/>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D8" i="5"/>
  <c r="F8" i="5" s="1"/>
  <c r="D7" i="5"/>
  <c r="D6"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E632" i="4"/>
  <c r="D632" i="4"/>
  <c r="F632" i="4" s="1"/>
  <c r="F631" i="4"/>
  <c r="F630" i="4"/>
  <c r="E629" i="4"/>
  <c r="D629" i="4"/>
  <c r="F629" i="4" s="1"/>
  <c r="F628" i="4"/>
  <c r="F627" i="4"/>
  <c r="E626" i="4"/>
  <c r="D626" i="4"/>
  <c r="F626" i="4" s="1"/>
  <c r="E625" i="4"/>
  <c r="D625" i="4"/>
  <c r="F625"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F602" i="4"/>
  <c r="F601" i="4"/>
  <c r="F600" i="4"/>
  <c r="E599" i="4"/>
  <c r="D599" i="4"/>
  <c r="F599" i="4" s="1"/>
  <c r="F598" i="4"/>
  <c r="F597" i="4"/>
  <c r="F596" i="4"/>
  <c r="F595" i="4"/>
  <c r="E594" i="4"/>
  <c r="D594" i="4"/>
  <c r="F594" i="4" s="1"/>
  <c r="E593" i="4"/>
  <c r="D593" i="4"/>
  <c r="F593" i="4" s="1"/>
  <c r="F592" i="4"/>
  <c r="F591" i="4"/>
  <c r="E590" i="4"/>
  <c r="D590" i="4"/>
  <c r="F590" i="4" s="1"/>
  <c r="F589" i="4"/>
  <c r="F588" i="4"/>
  <c r="E587" i="4"/>
  <c r="D587" i="4"/>
  <c r="F587" i="4" s="1"/>
  <c r="F586" i="4"/>
  <c r="E585" i="4"/>
  <c r="D585" i="4"/>
  <c r="F585" i="4" s="1"/>
  <c r="F584" i="4"/>
  <c r="F583" i="4"/>
  <c r="F582" i="4"/>
  <c r="E581" i="4"/>
  <c r="D581" i="4"/>
  <c r="F581" i="4" s="1"/>
  <c r="E580" i="4"/>
  <c r="D580" i="4"/>
  <c r="F580" i="4" s="1"/>
  <c r="F579" i="4"/>
  <c r="F578" i="4"/>
  <c r="E577" i="4"/>
  <c r="D577" i="4"/>
  <c r="F577" i="4" s="1"/>
  <c r="F576" i="4"/>
  <c r="F575" i="4"/>
  <c r="E574" i="4"/>
  <c r="D574" i="4"/>
  <c r="F574" i="4" s="1"/>
  <c r="F573" i="4"/>
  <c r="F572" i="4"/>
  <c r="E571" i="4"/>
  <c r="D571" i="4"/>
  <c r="F571" i="4" s="1"/>
  <c r="F570" i="4"/>
  <c r="F569" i="4"/>
  <c r="E568" i="4"/>
  <c r="D568" i="4"/>
  <c r="F568" i="4" s="1"/>
  <c r="E567" i="4"/>
  <c r="D567" i="4"/>
  <c r="F567"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30" i="4" s="1"/>
  <c r="E529" i="4"/>
  <c r="D529" i="4"/>
  <c r="F529" i="4" s="1"/>
  <c r="E528" i="4"/>
  <c r="D528" i="4"/>
  <c r="F527" i="4"/>
  <c r="F526" i="4"/>
  <c r="E525" i="4"/>
  <c r="D525" i="4"/>
  <c r="F525" i="4" s="1"/>
  <c r="F524" i="4"/>
  <c r="F523" i="4"/>
  <c r="E522" i="4"/>
  <c r="D522" i="4"/>
  <c r="F522" i="4" s="1"/>
  <c r="F521" i="4"/>
  <c r="F520" i="4"/>
  <c r="E519" i="4"/>
  <c r="D519" i="4"/>
  <c r="F519" i="4" s="1"/>
  <c r="F518" i="4"/>
  <c r="F517" i="4"/>
  <c r="E516" i="4"/>
  <c r="D516" i="4"/>
  <c r="F516" i="4" s="1"/>
  <c r="E515" i="4"/>
  <c r="D515" i="4"/>
  <c r="F515"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F485" i="4" s="1"/>
  <c r="E484" i="4"/>
  <c r="D484" i="4"/>
  <c r="F484" i="4" s="1"/>
  <c r="F483" i="4"/>
  <c r="F482" i="4"/>
  <c r="E481" i="4"/>
  <c r="D481" i="4"/>
  <c r="F481" i="4" s="1"/>
  <c r="F480" i="4"/>
  <c r="F479" i="4"/>
  <c r="E478" i="4"/>
  <c r="D478" i="4"/>
  <c r="F478" i="4" s="1"/>
  <c r="F477" i="4"/>
  <c r="F476" i="4"/>
  <c r="F475" i="4"/>
  <c r="F474" i="4"/>
  <c r="E473" i="4"/>
  <c r="D473" i="4"/>
  <c r="F473" i="4" s="1"/>
  <c r="E472" i="4"/>
  <c r="D472" i="4"/>
  <c r="F472" i="4" s="1"/>
  <c r="F471" i="4"/>
  <c r="F470" i="4"/>
  <c r="E469" i="4"/>
  <c r="D469" i="4"/>
  <c r="F469" i="4" s="1"/>
  <c r="F468" i="4"/>
  <c r="F467" i="4"/>
  <c r="E466" i="4"/>
  <c r="D466" i="4"/>
  <c r="F466" i="4" s="1"/>
  <c r="F465" i="4"/>
  <c r="F464" i="4"/>
  <c r="E463" i="4"/>
  <c r="D463" i="4"/>
  <c r="F463" i="4" s="1"/>
  <c r="F462" i="4"/>
  <c r="F461" i="4"/>
  <c r="E460" i="4"/>
  <c r="D460" i="4"/>
  <c r="F460" i="4" s="1"/>
  <c r="E459" i="4"/>
  <c r="D459" i="4"/>
  <c r="F459"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F422" i="4" s="1"/>
  <c r="E421" i="4"/>
  <c r="D421" i="4"/>
  <c r="F421" i="4" s="1"/>
  <c r="E420" i="4"/>
  <c r="E635" i="4" s="1"/>
  <c r="D420" i="4"/>
  <c r="E418" i="4"/>
  <c r="D418" i="4"/>
  <c r="F418" i="4" s="1"/>
  <c r="E417" i="4"/>
  <c r="D417" i="4"/>
  <c r="E416" i="4"/>
  <c r="E643" i="4" s="1"/>
  <c r="D416" i="4"/>
  <c r="F411" i="4"/>
  <c r="F410" i="4"/>
  <c r="F409" i="4"/>
  <c r="F406" i="4"/>
  <c r="F405" i="4"/>
  <c r="F404" i="4"/>
  <c r="F403" i="4"/>
  <c r="E402" i="4"/>
  <c r="D402" i="4"/>
  <c r="F402" i="4" s="1"/>
  <c r="F401" i="4"/>
  <c r="E400" i="4"/>
  <c r="D400" i="4"/>
  <c r="F400" i="4" s="1"/>
  <c r="F399" i="4"/>
  <c r="F398" i="4"/>
  <c r="E397" i="4"/>
  <c r="D397" i="4"/>
  <c r="F397" i="4" s="1"/>
  <c r="E396" i="4"/>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9" i="4" s="1"/>
  <c r="F368" i="4"/>
  <c r="F367" i="4"/>
  <c r="F366" i="4"/>
  <c r="F365" i="4"/>
  <c r="E364" i="4"/>
  <c r="D364" i="4"/>
  <c r="F364" i="4" s="1"/>
  <c r="E363" i="4"/>
  <c r="D363" i="4"/>
  <c r="F363" i="4" s="1"/>
  <c r="F362" i="4"/>
  <c r="F361" i="4"/>
  <c r="F360" i="4"/>
  <c r="F359" i="4"/>
  <c r="F358" i="4"/>
  <c r="F357" i="4"/>
  <c r="E356" i="4"/>
  <c r="D356" i="4"/>
  <c r="F356" i="4" s="1"/>
  <c r="F355" i="4"/>
  <c r="F354" i="4"/>
  <c r="F353" i="4"/>
  <c r="E352" i="4"/>
  <c r="D352" i="4"/>
  <c r="F352" i="4" s="1"/>
  <c r="E351" i="4"/>
  <c r="D351" i="4"/>
  <c r="F351" i="4" s="1"/>
  <c r="E350" i="4"/>
  <c r="D350" i="4"/>
  <c r="F349" i="4"/>
  <c r="E348" i="4"/>
  <c r="D348" i="4"/>
  <c r="F348" i="4" s="1"/>
  <c r="F347" i="4"/>
  <c r="F346" i="4"/>
  <c r="E345" i="4"/>
  <c r="D345" i="4"/>
  <c r="F345" i="4" s="1"/>
  <c r="E344" i="4"/>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2" i="4" s="1"/>
  <c r="E311" i="4"/>
  <c r="D311" i="4"/>
  <c r="F311" i="4" s="1"/>
  <c r="F310" i="4"/>
  <c r="F309" i="4"/>
  <c r="F308" i="4"/>
  <c r="F307" i="4"/>
  <c r="F306" i="4"/>
  <c r="F305" i="4"/>
  <c r="E304" i="4"/>
  <c r="D304" i="4"/>
  <c r="F304" i="4" s="1"/>
  <c r="F303" i="4"/>
  <c r="F302" i="4"/>
  <c r="F301" i="4"/>
  <c r="E300" i="4"/>
  <c r="D300" i="4"/>
  <c r="F300" i="4" s="1"/>
  <c r="E299" i="4"/>
  <c r="D299" i="4"/>
  <c r="F299" i="4" s="1"/>
  <c r="E298" i="4"/>
  <c r="E407" i="4" s="1"/>
  <c r="D298"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F264" i="4" s="1"/>
  <c r="E263" i="4"/>
  <c r="D263" i="4"/>
  <c r="F263" i="4" s="1"/>
  <c r="F262" i="4"/>
  <c r="F261" i="4"/>
  <c r="F260" i="4"/>
  <c r="E259" i="4"/>
  <c r="D259" i="4"/>
  <c r="F259" i="4" s="1"/>
  <c r="F258" i="4"/>
  <c r="F257" i="4"/>
  <c r="F256" i="4"/>
  <c r="F255" i="4"/>
  <c r="F254" i="4"/>
  <c r="E253" i="4"/>
  <c r="D253" i="4"/>
  <c r="F253" i="4" s="1"/>
  <c r="E252" i="4"/>
  <c r="D252" i="4"/>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5" i="4" s="1"/>
  <c r="E224" i="4"/>
  <c r="D224" i="4"/>
  <c r="F224" i="4" s="1"/>
  <c r="F223" i="4"/>
  <c r="F222" i="4"/>
  <c r="F221" i="4"/>
  <c r="F220" i="4"/>
  <c r="E219" i="4"/>
  <c r="D219" i="4"/>
  <c r="F219" i="4" s="1"/>
  <c r="F218" i="4"/>
  <c r="F217" i="4"/>
  <c r="E216" i="4"/>
  <c r="D216" i="4"/>
  <c r="F216" i="4" s="1"/>
  <c r="E215" i="4"/>
  <c r="D215" i="4"/>
  <c r="F215" i="4" s="1"/>
  <c r="F214" i="4"/>
  <c r="F213" i="4"/>
  <c r="F212" i="4"/>
  <c r="F211" i="4"/>
  <c r="E210" i="4"/>
  <c r="D210" i="4"/>
  <c r="F210" i="4" s="1"/>
  <c r="F209" i="4"/>
  <c r="F208" i="4"/>
  <c r="F207" i="4"/>
  <c r="F206" i="4"/>
  <c r="F205" i="4"/>
  <c r="F204" i="4"/>
  <c r="F203" i="4"/>
  <c r="E202" i="4"/>
  <c r="D202" i="4"/>
  <c r="F202" i="4" s="1"/>
  <c r="F201" i="4"/>
  <c r="F200" i="4"/>
  <c r="F199" i="4"/>
  <c r="F198" i="4"/>
  <c r="E197" i="4"/>
  <c r="D197" i="4"/>
  <c r="F197" i="4" s="1"/>
  <c r="E196" i="4"/>
  <c r="D196" i="4"/>
  <c r="F196" i="4" s="1"/>
  <c r="F195" i="4"/>
  <c r="F194" i="4"/>
  <c r="F193" i="4"/>
  <c r="F192" i="4"/>
  <c r="F191" i="4"/>
  <c r="F190" i="4"/>
  <c r="F189" i="4"/>
  <c r="E188" i="4"/>
  <c r="D188" i="4"/>
  <c r="F188" i="4" s="1"/>
  <c r="F187" i="4"/>
  <c r="F186" i="4"/>
  <c r="F185" i="4"/>
  <c r="F184" i="4"/>
  <c r="F183" i="4"/>
  <c r="F182" i="4"/>
  <c r="F181" i="4"/>
  <c r="F180" i="4"/>
  <c r="F179" i="4"/>
  <c r="F178" i="4"/>
  <c r="E177" i="4"/>
  <c r="D177" i="4"/>
  <c r="F177" i="4" s="1"/>
  <c r="F176" i="4"/>
  <c r="F175" i="4"/>
  <c r="F174" i="4"/>
  <c r="F173" i="4"/>
  <c r="F172" i="4"/>
  <c r="F171" i="4"/>
  <c r="F170" i="4"/>
  <c r="E169" i="4"/>
  <c r="D169" i="4"/>
  <c r="F168" i="4"/>
  <c r="F167" i="4"/>
  <c r="F166" i="4"/>
  <c r="F165" i="4"/>
  <c r="E164" i="4"/>
  <c r="D164" i="4"/>
  <c r="F164" i="4" s="1"/>
  <c r="E163" i="4"/>
  <c r="D163" i="4"/>
  <c r="F163" i="4" s="1"/>
  <c r="F162" i="4"/>
  <c r="F161" i="4"/>
  <c r="F160" i="4"/>
  <c r="E159" i="4"/>
  <c r="D159" i="4"/>
  <c r="F159" i="4" s="1"/>
  <c r="F158" i="4"/>
  <c r="F157" i="4"/>
  <c r="F156" i="4"/>
  <c r="F155" i="4"/>
  <c r="F154" i="4"/>
  <c r="E153" i="4"/>
  <c r="D153" i="4"/>
  <c r="F153" i="4" s="1"/>
  <c r="E152" i="4"/>
  <c r="D152" i="4"/>
  <c r="E151" i="4"/>
  <c r="E289" i="4" s="1"/>
  <c r="D151" i="4"/>
  <c r="F150" i="4"/>
  <c r="F149" i="4"/>
  <c r="F148" i="4"/>
  <c r="F147" i="4"/>
  <c r="F146" i="4"/>
  <c r="F145" i="4"/>
  <c r="F144" i="4"/>
  <c r="F143" i="4"/>
  <c r="F142" i="4"/>
  <c r="F141" i="4"/>
  <c r="E140" i="4"/>
  <c r="D140" i="4"/>
  <c r="F140" i="4" s="1"/>
  <c r="E139" i="4"/>
  <c r="D139" i="4"/>
  <c r="F139" i="4" s="1"/>
  <c r="F138" i="4"/>
  <c r="F137" i="4"/>
  <c r="F136" i="4"/>
  <c r="F135" i="4"/>
  <c r="E134" i="4"/>
  <c r="D134" i="4"/>
  <c r="F134" i="4" s="1"/>
  <c r="E133" i="4"/>
  <c r="D133" i="4"/>
  <c r="F133" i="4" s="1"/>
  <c r="F132" i="4"/>
  <c r="F131" i="4"/>
  <c r="F130" i="4"/>
  <c r="F129" i="4"/>
  <c r="E128" i="4"/>
  <c r="D128" i="4"/>
  <c r="F128" i="4" s="1"/>
  <c r="F127" i="4"/>
  <c r="F126" i="4"/>
  <c r="E125" i="4"/>
  <c r="D125" i="4"/>
  <c r="F125" i="4" s="1"/>
  <c r="E124" i="4"/>
  <c r="D124" i="4"/>
  <c r="F124" i="4" s="1"/>
  <c r="F123" i="4"/>
  <c r="F122" i="4"/>
  <c r="F121" i="4"/>
  <c r="E120" i="4"/>
  <c r="D120" i="4"/>
  <c r="F120" i="4" s="1"/>
  <c r="F119" i="4"/>
  <c r="F118" i="4"/>
  <c r="F117" i="4"/>
  <c r="F116" i="4"/>
  <c r="F115" i="4"/>
  <c r="F114" i="4"/>
  <c r="F113" i="4"/>
  <c r="E112" i="4"/>
  <c r="D112" i="4"/>
  <c r="F112" i="4" s="1"/>
  <c r="F111" i="4"/>
  <c r="F110" i="4"/>
  <c r="F109" i="4"/>
  <c r="F108" i="4"/>
  <c r="E107" i="4"/>
  <c r="D107" i="4"/>
  <c r="F107" i="4" s="1"/>
  <c r="E106"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D83" i="4"/>
  <c r="F83" i="4" s="1"/>
  <c r="E82" i="4"/>
  <c r="D82" i="4"/>
  <c r="F82" i="4" s="1"/>
  <c r="F81" i="4"/>
  <c r="F80" i="4"/>
  <c r="F79" i="4"/>
  <c r="F78" i="4"/>
  <c r="E77" i="4"/>
  <c r="D77" i="4"/>
  <c r="F77" i="4" s="1"/>
  <c r="F76" i="4"/>
  <c r="F75" i="4"/>
  <c r="E74" i="4"/>
  <c r="D74" i="4"/>
  <c r="F74" i="4" s="1"/>
  <c r="F73" i="4"/>
  <c r="F72" i="4"/>
  <c r="E71" i="4"/>
  <c r="D71" i="4"/>
  <c r="F71" i="4" s="1"/>
  <c r="F70" i="4"/>
  <c r="F69" i="4"/>
  <c r="E68" i="4"/>
  <c r="D68" i="4"/>
  <c r="F68" i="4" s="1"/>
  <c r="F67" i="4"/>
  <c r="F66" i="4"/>
  <c r="E65" i="4"/>
  <c r="D65" i="4"/>
  <c r="F65" i="4" s="1"/>
  <c r="F64" i="4"/>
  <c r="F63" i="4"/>
  <c r="E62" i="4"/>
  <c r="D62" i="4"/>
  <c r="F62" i="4" s="1"/>
  <c r="F61" i="4"/>
  <c r="F60" i="4"/>
  <c r="E59" i="4"/>
  <c r="D59" i="4"/>
  <c r="F59" i="4" s="1"/>
  <c r="F58" i="4"/>
  <c r="F57" i="4"/>
  <c r="F56" i="4"/>
  <c r="F55" i="4"/>
  <c r="E54" i="4"/>
  <c r="D54" i="4"/>
  <c r="F54" i="4" s="1"/>
  <c r="F53" i="4"/>
  <c r="F52" i="4"/>
  <c r="E51" i="4"/>
  <c r="D51" i="4"/>
  <c r="F51" i="4" s="1"/>
  <c r="E50" i="4"/>
  <c r="D50" i="4"/>
  <c r="F50" i="4" s="1"/>
  <c r="F49" i="4"/>
  <c r="F48" i="4"/>
  <c r="F47" i="4"/>
  <c r="F46" i="4"/>
  <c r="E45" i="4"/>
  <c r="D45" i="4"/>
  <c r="F45" i="4" s="1"/>
  <c r="E44" i="4"/>
  <c r="D44" i="4"/>
  <c r="F44" i="4" s="1"/>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E7" i="4"/>
  <c r="D7" i="4"/>
  <c r="F7" i="4" s="1"/>
  <c r="E6" i="4"/>
  <c r="D6" i="4"/>
  <c r="I36" i="3"/>
  <c r="G36" i="3"/>
  <c r="B36" i="3"/>
  <c r="I35" i="3"/>
  <c r="G35" i="3"/>
  <c r="B35" i="3"/>
  <c r="G34" i="3"/>
  <c r="B34" i="3"/>
  <c r="I33" i="3"/>
  <c r="G33" i="3"/>
  <c r="B33" i="3"/>
  <c r="I32" i="3"/>
  <c r="H32" i="3"/>
  <c r="G32" i="3"/>
  <c r="B32" i="3"/>
  <c r="I31" i="3"/>
  <c r="H31" i="3"/>
  <c r="G31" i="3"/>
  <c r="B31" i="3"/>
  <c r="I30" i="3"/>
  <c r="H30" i="3"/>
  <c r="G30" i="3"/>
  <c r="B30" i="3"/>
  <c r="I29" i="3"/>
  <c r="H29" i="3"/>
  <c r="G29" i="3"/>
  <c r="B29" i="3"/>
  <c r="I28" i="3"/>
  <c r="G28" i="3"/>
  <c r="B28" i="3"/>
  <c r="I27" i="3"/>
  <c r="H27" i="3"/>
  <c r="G27" i="3"/>
  <c r="B27" i="3"/>
  <c r="I26" i="3"/>
  <c r="H26" i="3"/>
  <c r="G26" i="3"/>
  <c r="B26" i="3"/>
  <c r="I25" i="3"/>
  <c r="H25" i="3"/>
  <c r="G25" i="3"/>
  <c r="B25" i="3"/>
  <c r="I24" i="3"/>
  <c r="H24" i="3"/>
  <c r="G24" i="3"/>
  <c r="B24" i="3"/>
  <c r="H23" i="3"/>
  <c r="G23" i="3"/>
  <c r="B23" i="3"/>
  <c r="I22" i="3"/>
  <c r="H22" i="3"/>
  <c r="G22" i="3"/>
  <c r="B22" i="3"/>
  <c r="I21" i="3"/>
  <c r="H21" i="3"/>
  <c r="G21" i="3"/>
  <c r="B21" i="3"/>
  <c r="H20" i="3"/>
  <c r="G20" i="3"/>
  <c r="B20" i="3"/>
  <c r="G19" i="3"/>
  <c r="B19" i="3"/>
  <c r="G18" i="3"/>
  <c r="B18" i="3"/>
  <c r="I17" i="3"/>
  <c r="H17" i="3"/>
  <c r="G17" i="3"/>
  <c r="B17" i="3"/>
  <c r="I16" i="3"/>
  <c r="H16" i="3"/>
  <c r="G16" i="3"/>
  <c r="B16" i="3"/>
  <c r="H10" i="3" a="1"/>
  <c r="H10" i="3"/>
  <c r="L3" i="9" s="1"/>
  <c r="C1580" i="1"/>
  <c r="C1579" i="1"/>
  <c r="C1578" i="1"/>
  <c r="C1577" i="1"/>
  <c r="C1576" i="1"/>
  <c r="C1575" i="1"/>
  <c r="C1574" i="1"/>
  <c r="C1573" i="1"/>
  <c r="C1572" i="1"/>
  <c r="C1571" i="1"/>
  <c r="C1570" i="1"/>
  <c r="C1569" i="1"/>
  <c r="C1568" i="1"/>
  <c r="C1567" i="1"/>
  <c r="C1566" i="1"/>
  <c r="C1565" i="1"/>
  <c r="C1564" i="1"/>
  <c r="C1563" i="1"/>
  <c r="C1562" i="1"/>
  <c r="C1561" i="1"/>
  <c r="C1560" i="1"/>
  <c r="C1559" i="1"/>
  <c r="C1558" i="1"/>
  <c r="C1557" i="1"/>
  <c r="C1556" i="1"/>
  <c r="C1555" i="1"/>
  <c r="C1554" i="1"/>
  <c r="C1553" i="1"/>
  <c r="C1552" i="1"/>
  <c r="C1551" i="1"/>
  <c r="C1550" i="1"/>
  <c r="C1549" i="1"/>
  <c r="C1548" i="1"/>
  <c r="C1547" i="1"/>
  <c r="C1546" i="1"/>
  <c r="C1545" i="1"/>
  <c r="C1544" i="1"/>
  <c r="C1543" i="1"/>
  <c r="C1542" i="1"/>
  <c r="C1541" i="1"/>
  <c r="C1540" i="1"/>
  <c r="C1539" i="1"/>
  <c r="C1538" i="1"/>
  <c r="C1537" i="1"/>
  <c r="C1536" i="1"/>
  <c r="C1535" i="1"/>
  <c r="C1534" i="1"/>
  <c r="C1533" i="1"/>
  <c r="C1532" i="1"/>
  <c r="C1531" i="1"/>
  <c r="C1530" i="1"/>
  <c r="C1529" i="1"/>
  <c r="C1528" i="1"/>
  <c r="C1527" i="1"/>
  <c r="C1526" i="1"/>
  <c r="C1525" i="1"/>
  <c r="C1524" i="1"/>
  <c r="C1523" i="1"/>
  <c r="C1522" i="1"/>
  <c r="C1521" i="1"/>
  <c r="C1520" i="1"/>
  <c r="C1519" i="1"/>
  <c r="C1518" i="1"/>
  <c r="C1516" i="1"/>
  <c r="C1515" i="1"/>
  <c r="C1514" i="1"/>
  <c r="C1513" i="1"/>
  <c r="C1512" i="1"/>
  <c r="C1511" i="1"/>
  <c r="C1510" i="1"/>
  <c r="C1509" i="1"/>
  <c r="C1508" i="1"/>
  <c r="C1507" i="1"/>
  <c r="C1506" i="1"/>
  <c r="C1505" i="1"/>
  <c r="C1504" i="1"/>
  <c r="C1503" i="1"/>
  <c r="C1502" i="1"/>
  <c r="C1501" i="1"/>
  <c r="C1500" i="1"/>
  <c r="C1499" i="1"/>
  <c r="C1498" i="1"/>
  <c r="C1497" i="1"/>
  <c r="C1496" i="1"/>
  <c r="C1495" i="1"/>
  <c r="C1494" i="1"/>
  <c r="C1493" i="1"/>
  <c r="C1492" i="1"/>
  <c r="C1491" i="1"/>
  <c r="C1490" i="1"/>
  <c r="C1489" i="1"/>
  <c r="C1488" i="1"/>
  <c r="C1487" i="1"/>
  <c r="C1486" i="1"/>
  <c r="C1485" i="1"/>
  <c r="C1484" i="1"/>
  <c r="C1483" i="1"/>
  <c r="C1482" i="1"/>
  <c r="C1481" i="1"/>
  <c r="C1480" i="1"/>
  <c r="D1479" i="1"/>
  <c r="C1479" i="1"/>
  <c r="D1478" i="1"/>
  <c r="C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C1462" i="1"/>
  <c r="D1461" i="1"/>
  <c r="C1461" i="1"/>
  <c r="D1460" i="1"/>
  <c r="C1460" i="1"/>
  <c r="D1459" i="1"/>
  <c r="C1459" i="1"/>
  <c r="D1458" i="1"/>
  <c r="C1458" i="1"/>
  <c r="D1457" i="1"/>
  <c r="C1457" i="1"/>
  <c r="D1456" i="1"/>
  <c r="C1456" i="1"/>
  <c r="D1455" i="1"/>
  <c r="C1455" i="1"/>
  <c r="D1454" i="1"/>
  <c r="C1454" i="1"/>
  <c r="D1453" i="1"/>
  <c r="C1453"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C1438" i="1"/>
  <c r="D1437" i="1"/>
  <c r="C1437" i="1"/>
  <c r="D1436" i="1"/>
  <c r="C1436" i="1"/>
  <c r="D1435" i="1"/>
  <c r="D1434" i="1"/>
  <c r="C1434" i="1"/>
  <c r="D1433" i="1"/>
  <c r="C1433" i="1"/>
  <c r="D1432" i="1"/>
  <c r="C1432" i="1"/>
  <c r="D1431" i="1"/>
  <c r="C1431" i="1"/>
  <c r="D1430" i="1"/>
  <c r="C1430" i="1"/>
  <c r="D1429" i="1"/>
  <c r="C1429" i="1"/>
  <c r="D1428" i="1"/>
  <c r="C1428" i="1"/>
  <c r="D1427" i="1"/>
  <c r="C1427" i="1"/>
  <c r="D1426" i="1"/>
  <c r="C1426" i="1"/>
  <c r="D1425" i="1"/>
  <c r="C1425" i="1"/>
  <c r="D1424" i="1"/>
  <c r="C1424" i="1"/>
  <c r="D1423" i="1"/>
  <c r="C1423"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C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C1222" i="1"/>
  <c r="D1221" i="1"/>
  <c r="C1221" i="1"/>
  <c r="D1220" i="1"/>
  <c r="C1220" i="1"/>
  <c r="D1219" i="1"/>
  <c r="C1219" i="1"/>
  <c r="D1218" i="1"/>
  <c r="C1218" i="1"/>
  <c r="D1217" i="1"/>
  <c r="C1217" i="1"/>
  <c r="D1216" i="1"/>
  <c r="C1216" i="1"/>
  <c r="D1215" i="1"/>
  <c r="C1215"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C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6" i="1"/>
  <c r="C1046"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C985" i="1"/>
  <c r="C984"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4" i="1"/>
  <c r="C644" i="1"/>
  <c r="D643" i="1"/>
  <c r="C643" i="1"/>
  <c r="D642" i="1"/>
  <c r="C642" i="1"/>
  <c r="D641" i="1"/>
  <c r="C641" i="1"/>
  <c r="D637" i="1"/>
  <c r="D632" i="1"/>
  <c r="C632" i="1"/>
  <c r="D631" i="1"/>
  <c r="C631" i="1"/>
  <c r="D629"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C478" i="1"/>
  <c r="D477" i="1"/>
  <c r="C477" i="1"/>
  <c r="D476" i="1"/>
  <c r="C476" i="1"/>
  <c r="D475" i="1"/>
  <c r="C475" i="1"/>
  <c r="D474" i="1"/>
  <c r="C474" i="1"/>
  <c r="D473" i="1"/>
  <c r="C473" i="1"/>
  <c r="D472" i="1"/>
  <c r="C472" i="1"/>
  <c r="D471" i="1"/>
  <c r="C471" i="1"/>
  <c r="D470" i="1"/>
  <c r="C470" i="1"/>
  <c r="D469" i="1"/>
  <c r="C469" i="1"/>
  <c r="D468" i="1"/>
  <c r="C468" i="1"/>
  <c r="D467" i="1"/>
  <c r="C467" i="1"/>
  <c r="D466" i="1"/>
  <c r="C466" i="1"/>
  <c r="D465" i="1"/>
  <c r="C465" i="1"/>
  <c r="D464" i="1"/>
  <c r="C464" i="1"/>
  <c r="D463" i="1"/>
  <c r="C463" i="1"/>
  <c r="D462" i="1"/>
  <c r="C462" i="1"/>
  <c r="D461" i="1"/>
  <c r="C461" i="1"/>
  <c r="D460" i="1"/>
  <c r="C460" i="1"/>
  <c r="D459" i="1"/>
  <c r="C459" i="1"/>
  <c r="D458" i="1"/>
  <c r="C458" i="1"/>
  <c r="D457" i="1"/>
  <c r="C457" i="1"/>
  <c r="D456" i="1"/>
  <c r="C456" i="1"/>
  <c r="D455" i="1"/>
  <c r="C455" i="1"/>
  <c r="D454" i="1"/>
  <c r="C454" i="1"/>
  <c r="D453"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20" i="1"/>
  <c r="C420" i="1"/>
  <c r="D419" i="1"/>
  <c r="C419" i="1"/>
  <c r="D418" i="1"/>
  <c r="C418" i="1"/>
  <c r="D417" i="1"/>
  <c r="C417" i="1"/>
  <c r="D416" i="1"/>
  <c r="C416" i="1"/>
  <c r="D415" i="1"/>
  <c r="C415" i="1"/>
  <c r="D414" i="1"/>
  <c r="C414" i="1"/>
  <c r="D413" i="1"/>
  <c r="C413" i="1"/>
  <c r="D412" i="1"/>
  <c r="C412" i="1"/>
  <c r="D411" i="1"/>
  <c r="C411" i="1"/>
  <c r="D406" i="1"/>
  <c r="C406" i="1"/>
  <c r="D405" i="1"/>
  <c r="C405" i="1"/>
  <c r="D404" i="1"/>
  <c r="C404" i="1"/>
  <c r="D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C358" i="1"/>
  <c r="D357" i="1"/>
  <c r="C357" i="1"/>
  <c r="D356" i="1"/>
  <c r="C356" i="1"/>
  <c r="D355" i="1"/>
  <c r="C355" i="1"/>
  <c r="D354" i="1"/>
  <c r="C354" i="1"/>
  <c r="D353" i="1"/>
  <c r="C353" i="1"/>
  <c r="D352" i="1"/>
  <c r="C352" i="1"/>
  <c r="D351" i="1"/>
  <c r="C351" i="1"/>
  <c r="D350" i="1"/>
  <c r="C350" i="1"/>
  <c r="D349" i="1"/>
  <c r="C349" i="1"/>
  <c r="D348" i="1"/>
  <c r="C348" i="1"/>
  <c r="D347" i="1"/>
  <c r="C347" i="1"/>
  <c r="D346" i="1"/>
  <c r="C346" i="1"/>
  <c r="D345" i="1"/>
  <c r="C345"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C306" i="1"/>
  <c r="D305" i="1"/>
  <c r="C305" i="1"/>
  <c r="D304" i="1"/>
  <c r="C304" i="1"/>
  <c r="D303" i="1"/>
  <c r="C303" i="1"/>
  <c r="D302" i="1"/>
  <c r="C302" i="1"/>
  <c r="D301" i="1"/>
  <c r="C301" i="1"/>
  <c r="D300" i="1"/>
  <c r="C300" i="1"/>
  <c r="D299" i="1"/>
  <c r="C299" i="1"/>
  <c r="D298" i="1"/>
  <c r="C298" i="1"/>
  <c r="D297" i="1"/>
  <c r="C297" i="1"/>
  <c r="D296" i="1"/>
  <c r="C296" i="1"/>
  <c r="D295" i="1"/>
  <c r="C295" i="1"/>
  <c r="D294" i="1"/>
  <c r="C294" i="1"/>
  <c r="D293" i="1"/>
  <c r="C293" i="1"/>
  <c r="D292" i="1"/>
  <c r="C292" i="1"/>
  <c r="D291" i="1"/>
  <c r="C291" i="1"/>
  <c r="D290" i="1"/>
  <c r="C290" i="1"/>
  <c r="D289" i="1"/>
  <c r="C289" i="1"/>
  <c r="D288" i="1"/>
  <c r="C288" i="1"/>
  <c r="D285"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C259" i="1"/>
  <c r="D258" i="1"/>
  <c r="C258" i="1"/>
  <c r="D257" i="1"/>
  <c r="C257" i="1"/>
  <c r="D256" i="1"/>
  <c r="C256" i="1"/>
  <c r="D255" i="1"/>
  <c r="C255" i="1"/>
  <c r="D254" i="1"/>
  <c r="C254" i="1"/>
  <c r="D253" i="1"/>
  <c r="C253" i="1"/>
  <c r="D252" i="1"/>
  <c r="C252" i="1"/>
  <c r="D251" i="1"/>
  <c r="C251" i="1"/>
  <c r="D250" i="1"/>
  <c r="C250" i="1"/>
  <c r="D249" i="1"/>
  <c r="C249" i="1"/>
  <c r="D248" i="1"/>
  <c r="C248" i="1"/>
  <c r="D247" i="1"/>
  <c r="C247" i="1"/>
  <c r="D246" i="1"/>
  <c r="C246" i="1"/>
  <c r="D245" i="1"/>
  <c r="C245" i="1"/>
  <c r="D244" i="1"/>
  <c r="C244" i="1"/>
  <c r="D243" i="1"/>
  <c r="C243" i="1"/>
  <c r="D242" i="1"/>
  <c r="C242" i="1"/>
  <c r="D241" i="1"/>
  <c r="C241" i="1"/>
  <c r="D240" i="1"/>
  <c r="C240" i="1"/>
  <c r="D239" i="1"/>
  <c r="C239" i="1"/>
  <c r="D238" i="1"/>
  <c r="C238" i="1"/>
  <c r="D237" i="1"/>
  <c r="C237" i="1"/>
  <c r="D236"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20" i="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D192"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D159" i="1"/>
  <c r="C159" i="1"/>
  <c r="D158" i="1"/>
  <c r="C158" i="1"/>
  <c r="D157" i="1"/>
  <c r="C157" i="1"/>
  <c r="D156" i="1"/>
  <c r="C156" i="1"/>
  <c r="D155" i="1"/>
  <c r="C155" i="1"/>
  <c r="D154" i="1"/>
  <c r="C154" i="1"/>
  <c r="D153" i="1"/>
  <c r="C153" i="1"/>
  <c r="D152" i="1"/>
  <c r="C152" i="1"/>
  <c r="D151" i="1"/>
  <c r="C151" i="1"/>
  <c r="D150" i="1"/>
  <c r="C150" i="1"/>
  <c r="D149" i="1"/>
  <c r="C149" i="1"/>
  <c r="D148" i="1"/>
  <c r="C148" i="1"/>
  <c r="D147" i="1"/>
  <c r="C147"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C129" i="1"/>
  <c r="D128" i="1"/>
  <c r="C128" i="1"/>
  <c r="D127" i="1"/>
  <c r="C127" i="1"/>
  <c r="D126" i="1"/>
  <c r="C126" i="1"/>
  <c r="D125" i="1"/>
  <c r="C125" i="1"/>
  <c r="D124" i="1"/>
  <c r="C124" i="1"/>
  <c r="D123" i="1"/>
  <c r="C123" i="1"/>
  <c r="D122" i="1"/>
  <c r="C122" i="1"/>
  <c r="D121" i="1"/>
  <c r="C121" i="1"/>
  <c r="D120" i="1"/>
  <c r="C120"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2"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C79" i="1"/>
  <c r="D78"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D55" i="1"/>
  <c r="C55" i="1"/>
  <c r="D54" i="1"/>
  <c r="C54" i="1"/>
  <c r="D53" i="1"/>
  <c r="C53" i="1"/>
  <c r="D52" i="1"/>
  <c r="C52" i="1"/>
  <c r="D51" i="1"/>
  <c r="C51" i="1"/>
  <c r="D50" i="1"/>
  <c r="C50" i="1"/>
  <c r="D49" i="1"/>
  <c r="C49" i="1"/>
  <c r="D48" i="1"/>
  <c r="C48" i="1"/>
  <c r="D47" i="1"/>
  <c r="C47" i="1"/>
  <c r="D46" i="1"/>
  <c r="C46" i="1"/>
  <c r="D45" i="1"/>
  <c r="C45" i="1"/>
  <c r="D44" i="1"/>
  <c r="C44" i="1"/>
  <c r="D43" i="1"/>
  <c r="C43" i="1"/>
  <c r="D42" i="1"/>
  <c r="C42" i="1"/>
  <c r="D41" i="1"/>
  <c r="C41" i="1"/>
  <c r="D40" i="1"/>
  <c r="C40"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5" i="1"/>
  <c r="C25" i="1"/>
  <c r="D24" i="1"/>
  <c r="C24" i="1"/>
  <c r="D23" i="1"/>
  <c r="C23" i="1"/>
  <c r="D22" i="1"/>
  <c r="C22" i="1"/>
  <c r="D21" i="1"/>
  <c r="C21" i="1"/>
  <c r="D20" i="1"/>
  <c r="C20" i="1"/>
  <c r="D19" i="1"/>
  <c r="C19" i="1"/>
  <c r="D18" i="1"/>
  <c r="C18" i="1"/>
  <c r="D17" i="1"/>
  <c r="C17" i="1"/>
  <c r="D16" i="1"/>
  <c r="C16" i="1"/>
  <c r="D15" i="1"/>
  <c r="C15" i="1"/>
  <c r="D14" i="1"/>
  <c r="C14" i="1"/>
  <c r="D13" i="1"/>
  <c r="C13" i="1"/>
  <c r="D12" i="1"/>
  <c r="C12" i="1"/>
  <c r="D11" i="1"/>
  <c r="C11" i="1"/>
  <c r="D10" i="1"/>
  <c r="C10" i="1"/>
  <c r="D9" i="1"/>
  <c r="C9" i="1"/>
  <c r="D8" i="1"/>
  <c r="C8" i="1"/>
  <c r="D7" i="1"/>
  <c r="C7" i="1"/>
  <c r="D6" i="1"/>
  <c r="C6" i="1"/>
  <c r="D5" i="1"/>
  <c r="C5" i="1"/>
  <c r="D4" i="1"/>
  <c r="C4" i="1"/>
  <c r="D3" i="1"/>
  <c r="C3" i="1"/>
  <c r="D2" i="1"/>
  <c r="C2" i="1"/>
  <c r="E284" i="9" l="1"/>
  <c r="B284" i="9" s="1"/>
  <c r="I20" i="3"/>
  <c r="E6" i="5"/>
  <c r="D984" i="1" s="1"/>
  <c r="D985" i="1"/>
  <c r="F63" i="5"/>
  <c r="F7" i="5"/>
  <c r="F35" i="6"/>
  <c r="F61" i="6"/>
  <c r="D1222" i="1"/>
  <c r="E237" i="5"/>
  <c r="F237" i="5" s="1"/>
  <c r="F169" i="4"/>
  <c r="H2" i="1"/>
  <c r="G2" i="1"/>
  <c r="H3" i="1"/>
  <c r="G3" i="1"/>
  <c r="H4" i="1"/>
  <c r="G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5" i="1"/>
  <c r="G25"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0" i="1"/>
  <c r="G40" i="1"/>
  <c r="H41" i="1"/>
  <c r="G41" i="1"/>
  <c r="H42" i="1"/>
  <c r="G42" i="1"/>
  <c r="H43" i="1"/>
  <c r="G43" i="1"/>
  <c r="H44" i="1"/>
  <c r="G44" i="1"/>
  <c r="H45" i="1"/>
  <c r="G45" i="1"/>
  <c r="H46" i="1"/>
  <c r="G46"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8" i="1"/>
  <c r="G78"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2" i="1"/>
  <c r="G102"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0" i="1"/>
  <c r="G120" i="1"/>
  <c r="H121" i="1"/>
  <c r="G121" i="1"/>
  <c r="H122" i="1"/>
  <c r="G122" i="1"/>
  <c r="H123" i="1"/>
  <c r="G123" i="1"/>
  <c r="H124" i="1"/>
  <c r="G124" i="1"/>
  <c r="H125" i="1"/>
  <c r="G125" i="1"/>
  <c r="H126" i="1"/>
  <c r="G126" i="1"/>
  <c r="H127" i="1"/>
  <c r="G127" i="1"/>
  <c r="H128" i="1"/>
  <c r="G128" i="1"/>
  <c r="H129" i="1"/>
  <c r="G129" i="1"/>
  <c r="H130" i="1"/>
  <c r="G130" i="1"/>
  <c r="H131" i="1"/>
  <c r="G131" i="1"/>
  <c r="H132" i="1"/>
  <c r="G132" i="1"/>
  <c r="H133" i="1"/>
  <c r="G133" i="1"/>
  <c r="H134" i="1"/>
  <c r="G134" i="1"/>
  <c r="H135" i="1"/>
  <c r="G135" i="1"/>
  <c r="H136" i="1"/>
  <c r="G136" i="1"/>
  <c r="H137" i="1"/>
  <c r="G137" i="1"/>
  <c r="H138" i="1"/>
  <c r="G138" i="1"/>
  <c r="H139" i="1"/>
  <c r="G139" i="1"/>
  <c r="H140" i="1"/>
  <c r="G140" i="1"/>
  <c r="H141" i="1"/>
  <c r="G141" i="1"/>
  <c r="H142" i="1"/>
  <c r="G142" i="1"/>
  <c r="H143" i="1"/>
  <c r="G143" i="1"/>
  <c r="H144" i="1"/>
  <c r="G144" i="1"/>
  <c r="H145" i="1"/>
  <c r="G145" i="1"/>
  <c r="H146" i="1"/>
  <c r="G146" i="1"/>
  <c r="H147" i="1"/>
  <c r="G147" i="1"/>
  <c r="H148" i="1"/>
  <c r="G148" i="1"/>
  <c r="H149" i="1"/>
  <c r="G149" i="1"/>
  <c r="H150" i="1"/>
  <c r="G150" i="1"/>
  <c r="H151" i="1"/>
  <c r="G151" i="1"/>
  <c r="H152" i="1"/>
  <c r="G152" i="1"/>
  <c r="H153" i="1"/>
  <c r="G153" i="1"/>
  <c r="H154" i="1"/>
  <c r="G154" i="1"/>
  <c r="H155" i="1"/>
  <c r="G155" i="1"/>
  <c r="H156" i="1"/>
  <c r="G156" i="1"/>
  <c r="H157" i="1"/>
  <c r="G157" i="1"/>
  <c r="H158" i="1"/>
  <c r="G158" i="1"/>
  <c r="H159" i="1"/>
  <c r="G159"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2" i="1"/>
  <c r="G192" i="1"/>
  <c r="H193" i="1"/>
  <c r="G193" i="1"/>
  <c r="H194" i="1"/>
  <c r="G194" i="1"/>
  <c r="H195" i="1"/>
  <c r="G195" i="1"/>
  <c r="H196" i="1"/>
  <c r="G196" i="1"/>
  <c r="H197" i="1"/>
  <c r="G197" i="1"/>
  <c r="H198"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1" i="1"/>
  <c r="G211" i="1"/>
  <c r="H212" i="1"/>
  <c r="G212" i="1"/>
  <c r="H213" i="1"/>
  <c r="G213" i="1"/>
  <c r="H214" i="1"/>
  <c r="G214" i="1"/>
  <c r="H215" i="1"/>
  <c r="G215" i="1"/>
  <c r="H216" i="1"/>
  <c r="G216" i="1"/>
  <c r="H217" i="1"/>
  <c r="G217" i="1"/>
  <c r="H218" i="1"/>
  <c r="G218" i="1"/>
  <c r="H219" i="1"/>
  <c r="G219" i="1"/>
  <c r="H220" i="1"/>
  <c r="G220"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8" i="1"/>
  <c r="G248" i="1"/>
  <c r="H249" i="1"/>
  <c r="G249" i="1"/>
  <c r="H250" i="1"/>
  <c r="G250" i="1"/>
  <c r="H251" i="1"/>
  <c r="G251" i="1"/>
  <c r="H252" i="1"/>
  <c r="G252" i="1"/>
  <c r="H253" i="1"/>
  <c r="G253" i="1"/>
  <c r="H254" i="1"/>
  <c r="G254" i="1"/>
  <c r="H255" i="1"/>
  <c r="G255" i="1"/>
  <c r="H256" i="1"/>
  <c r="G256" i="1"/>
  <c r="H257" i="1"/>
  <c r="G257" i="1"/>
  <c r="H258" i="1"/>
  <c r="G258" i="1"/>
  <c r="H259" i="1"/>
  <c r="G259"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8" i="1"/>
  <c r="G288" i="1"/>
  <c r="H289" i="1"/>
  <c r="G289" i="1"/>
  <c r="H290" i="1"/>
  <c r="G290" i="1"/>
  <c r="H291" i="1"/>
  <c r="G291" i="1"/>
  <c r="H292" i="1"/>
  <c r="G292" i="1"/>
  <c r="H293" i="1"/>
  <c r="G293" i="1"/>
  <c r="H294" i="1"/>
  <c r="G294" i="1"/>
  <c r="H295" i="1"/>
  <c r="G295" i="1"/>
  <c r="H296" i="1"/>
  <c r="G296" i="1"/>
  <c r="H297" i="1"/>
  <c r="G297" i="1"/>
  <c r="H298" i="1"/>
  <c r="G298" i="1"/>
  <c r="H299" i="1"/>
  <c r="G299" i="1"/>
  <c r="H300" i="1"/>
  <c r="G300" i="1"/>
  <c r="H301" i="1"/>
  <c r="G301" i="1"/>
  <c r="H302" i="1"/>
  <c r="G302" i="1"/>
  <c r="H303" i="1"/>
  <c r="G303" i="1"/>
  <c r="H304" i="1"/>
  <c r="G304" i="1"/>
  <c r="H305" i="1"/>
  <c r="G305" i="1"/>
  <c r="H306" i="1"/>
  <c r="G306" i="1"/>
  <c r="H307" i="1"/>
  <c r="G307" i="1"/>
  <c r="H308" i="1"/>
  <c r="G308" i="1"/>
  <c r="H309" i="1"/>
  <c r="G309" i="1"/>
  <c r="H310" i="1"/>
  <c r="G310" i="1"/>
  <c r="H311" i="1"/>
  <c r="G311" i="1"/>
  <c r="H312" i="1"/>
  <c r="G312"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39" i="1"/>
  <c r="G339" i="1"/>
  <c r="H340" i="1"/>
  <c r="G340" i="1"/>
  <c r="H341" i="1"/>
  <c r="G341" i="1"/>
  <c r="H342" i="1"/>
  <c r="G342" i="1"/>
  <c r="H343" i="1"/>
  <c r="G343" i="1"/>
  <c r="H344" i="1"/>
  <c r="G344" i="1"/>
  <c r="H345" i="1"/>
  <c r="G345" i="1"/>
  <c r="H346" i="1"/>
  <c r="G346" i="1"/>
  <c r="H347" i="1"/>
  <c r="G347" i="1"/>
  <c r="H348" i="1"/>
  <c r="G348" i="1"/>
  <c r="H349" i="1"/>
  <c r="G349" i="1"/>
  <c r="H350" i="1"/>
  <c r="G350" i="1"/>
  <c r="H351" i="1"/>
  <c r="G351" i="1"/>
  <c r="H352" i="1"/>
  <c r="G352" i="1"/>
  <c r="H353" i="1"/>
  <c r="G353" i="1"/>
  <c r="H354" i="1"/>
  <c r="G354" i="1"/>
  <c r="H355" i="1"/>
  <c r="G355" i="1"/>
  <c r="H356" i="1"/>
  <c r="G356" i="1"/>
  <c r="H357" i="1"/>
  <c r="G357" i="1"/>
  <c r="H358" i="1"/>
  <c r="G358"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1" i="1"/>
  <c r="G391" i="1"/>
  <c r="H392" i="1"/>
  <c r="G392" i="1"/>
  <c r="H393" i="1"/>
  <c r="G393" i="1"/>
  <c r="H394" i="1"/>
  <c r="G394" i="1"/>
  <c r="H395" i="1"/>
  <c r="G395" i="1"/>
  <c r="H396" i="1"/>
  <c r="G396" i="1"/>
  <c r="H397" i="1"/>
  <c r="G397" i="1"/>
  <c r="H398" i="1"/>
  <c r="G398" i="1"/>
  <c r="H399" i="1"/>
  <c r="G399" i="1"/>
  <c r="H400" i="1"/>
  <c r="G400" i="1"/>
  <c r="H401" i="1"/>
  <c r="G401" i="1"/>
  <c r="H404" i="1"/>
  <c r="G404" i="1"/>
  <c r="H405" i="1"/>
  <c r="G405" i="1"/>
  <c r="H406" i="1"/>
  <c r="G406" i="1"/>
  <c r="H411" i="1"/>
  <c r="G411" i="1"/>
  <c r="H412" i="1"/>
  <c r="G412" i="1"/>
  <c r="H413" i="1"/>
  <c r="G413" i="1"/>
  <c r="H414" i="1"/>
  <c r="G414" i="1"/>
  <c r="H415" i="1"/>
  <c r="G415" i="1"/>
  <c r="H416" i="1"/>
  <c r="G416" i="1"/>
  <c r="H417" i="1"/>
  <c r="G417" i="1"/>
  <c r="H418" i="1"/>
  <c r="G418" i="1"/>
  <c r="H419" i="1"/>
  <c r="G419" i="1"/>
  <c r="H420" i="1"/>
  <c r="G420"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3" i="1"/>
  <c r="G453" i="1"/>
  <c r="H454" i="1"/>
  <c r="G454" i="1"/>
  <c r="H455" i="1"/>
  <c r="G455" i="1"/>
  <c r="H456" i="1"/>
  <c r="G456" i="1"/>
  <c r="H457" i="1"/>
  <c r="G457" i="1"/>
  <c r="H458" i="1"/>
  <c r="G458" i="1"/>
  <c r="H459" i="1"/>
  <c r="G459" i="1"/>
  <c r="H460" i="1"/>
  <c r="G460" i="1"/>
  <c r="H461" i="1"/>
  <c r="G461" i="1"/>
  <c r="H462" i="1"/>
  <c r="G462" i="1"/>
  <c r="H463" i="1"/>
  <c r="G463" i="1"/>
  <c r="H464" i="1"/>
  <c r="G464" i="1"/>
  <c r="H465" i="1"/>
  <c r="G465" i="1"/>
  <c r="H466" i="1"/>
  <c r="G466" i="1"/>
  <c r="H467" i="1"/>
  <c r="G467" i="1"/>
  <c r="H468" i="1"/>
  <c r="G468" i="1"/>
  <c r="H469" i="1"/>
  <c r="G469" i="1"/>
  <c r="H470" i="1"/>
  <c r="G470" i="1"/>
  <c r="H471" i="1"/>
  <c r="G471" i="1"/>
  <c r="H472" i="1"/>
  <c r="G472" i="1"/>
  <c r="H473" i="1"/>
  <c r="G473" i="1"/>
  <c r="H474" i="1"/>
  <c r="G474" i="1"/>
  <c r="H475" i="1"/>
  <c r="G475" i="1"/>
  <c r="H476" i="1"/>
  <c r="G476" i="1"/>
  <c r="H477" i="1"/>
  <c r="G477" i="1"/>
  <c r="H478" i="1"/>
  <c r="G478"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09" i="1"/>
  <c r="G509" i="1"/>
  <c r="H510" i="1"/>
  <c r="G510" i="1"/>
  <c r="H511" i="1"/>
  <c r="G511" i="1"/>
  <c r="H512" i="1"/>
  <c r="G512" i="1"/>
  <c r="H513" i="1"/>
  <c r="G513" i="1"/>
  <c r="H514" i="1"/>
  <c r="G514" i="1"/>
  <c r="H515" i="1"/>
  <c r="G515" i="1"/>
  <c r="H516" i="1"/>
  <c r="G516" i="1"/>
  <c r="H517" i="1"/>
  <c r="G517" i="1"/>
  <c r="H518" i="1"/>
  <c r="G518" i="1"/>
  <c r="H519" i="1"/>
  <c r="G519" i="1"/>
  <c r="H520" i="1"/>
  <c r="G520" i="1"/>
  <c r="H521" i="1"/>
  <c r="G521" i="1"/>
  <c r="H522" i="1"/>
  <c r="G522" i="1"/>
  <c r="H523" i="1"/>
  <c r="G523"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1" i="1"/>
  <c r="G561" i="1"/>
  <c r="H562" i="1"/>
  <c r="G562" i="1"/>
  <c r="H563" i="1"/>
  <c r="G563" i="1"/>
  <c r="H564" i="1"/>
  <c r="G564" i="1"/>
  <c r="H565" i="1"/>
  <c r="G565" i="1"/>
  <c r="H566" i="1"/>
  <c r="G566" i="1"/>
  <c r="H567" i="1"/>
  <c r="G567" i="1"/>
  <c r="H568" i="1"/>
  <c r="G568" i="1"/>
  <c r="H569" i="1"/>
  <c r="G569" i="1"/>
  <c r="H570" i="1"/>
  <c r="G570" i="1"/>
  <c r="H571" i="1"/>
  <c r="G571" i="1"/>
  <c r="H572" i="1"/>
  <c r="G572" i="1"/>
  <c r="H573" i="1"/>
  <c r="G573" i="1"/>
  <c r="H574" i="1"/>
  <c r="G574" i="1"/>
  <c r="H575" i="1"/>
  <c r="G575" i="1"/>
  <c r="H576" i="1"/>
  <c r="G576" i="1"/>
  <c r="H577" i="1"/>
  <c r="G577" i="1"/>
  <c r="H578" i="1"/>
  <c r="G578" i="1"/>
  <c r="H579" i="1"/>
  <c r="G579" i="1"/>
  <c r="H580" i="1"/>
  <c r="G580" i="1"/>
  <c r="H581" i="1"/>
  <c r="G581" i="1"/>
  <c r="H582" i="1"/>
  <c r="G582" i="1"/>
  <c r="H583" i="1"/>
  <c r="G583" i="1"/>
  <c r="H584" i="1"/>
  <c r="G584" i="1"/>
  <c r="H585" i="1"/>
  <c r="G585" i="1"/>
  <c r="H586" i="1"/>
  <c r="G586" i="1"/>
  <c r="H587" i="1"/>
  <c r="G587"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19" i="1"/>
  <c r="G619" i="1"/>
  <c r="H620" i="1"/>
  <c r="G620" i="1"/>
  <c r="H621" i="1"/>
  <c r="G621" i="1"/>
  <c r="H622" i="1"/>
  <c r="G622" i="1"/>
  <c r="H623" i="1"/>
  <c r="G623" i="1"/>
  <c r="H624" i="1"/>
  <c r="G624" i="1"/>
  <c r="H625" i="1"/>
  <c r="G625" i="1"/>
  <c r="H626" i="1"/>
  <c r="G626" i="1"/>
  <c r="H627" i="1"/>
  <c r="G627" i="1"/>
  <c r="H628" i="1"/>
  <c r="G628" i="1"/>
  <c r="H631" i="1"/>
  <c r="G631" i="1"/>
  <c r="H632" i="1"/>
  <c r="G632" i="1"/>
  <c r="H641" i="1"/>
  <c r="G641" i="1"/>
  <c r="H642" i="1"/>
  <c r="G642" i="1"/>
  <c r="H643" i="1"/>
  <c r="G643" i="1"/>
  <c r="H644" i="1"/>
  <c r="G644"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4" i="1"/>
  <c r="G984" i="1"/>
  <c r="H985" i="1"/>
  <c r="G985" i="1"/>
  <c r="H986" i="1"/>
  <c r="G986" i="1"/>
  <c r="H987" i="1"/>
  <c r="G987" i="1"/>
  <c r="H988" i="1"/>
  <c r="G988" i="1"/>
  <c r="H989" i="1"/>
  <c r="G989" i="1"/>
  <c r="H990" i="1"/>
  <c r="G990" i="1"/>
  <c r="H991" i="1"/>
  <c r="G991"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6" i="1"/>
  <c r="G1046" i="1"/>
  <c r="H1047" i="1"/>
  <c r="G1047"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5" i="1"/>
  <c r="G1065"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6" i="1"/>
  <c r="G1096" i="1"/>
  <c r="H1097" i="1"/>
  <c r="G1097"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2" i="1"/>
  <c r="G1112" i="1"/>
  <c r="H1113" i="1"/>
  <c r="G1113"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3" i="1"/>
  <c r="G1153" i="1"/>
  <c r="H1154" i="1"/>
  <c r="G1154"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7" i="1"/>
  <c r="G1167"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3" i="1"/>
  <c r="G1183"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H1201"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5" i="1"/>
  <c r="G1215" i="1"/>
  <c r="H1216" i="1"/>
  <c r="G1216" i="1"/>
  <c r="H1217" i="1"/>
  <c r="G1217" i="1"/>
  <c r="H1218" i="1"/>
  <c r="G1218" i="1"/>
  <c r="H1219" i="1"/>
  <c r="G1219" i="1"/>
  <c r="H1220" i="1"/>
  <c r="G1220" i="1"/>
  <c r="H1221" i="1"/>
  <c r="G1221" i="1"/>
  <c r="H1222" i="1"/>
  <c r="G1222"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5" i="1"/>
  <c r="G1235"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299" i="1"/>
  <c r="G1299"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29" i="1"/>
  <c r="G1329"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3" i="1"/>
  <c r="G1383"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8" i="1"/>
  <c r="G1408"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3" i="1"/>
  <c r="G1423" i="1"/>
  <c r="H1424" i="1"/>
  <c r="G1424" i="1"/>
  <c r="H1425" i="1"/>
  <c r="G1425" i="1"/>
  <c r="H1426" i="1"/>
  <c r="G1426" i="1"/>
  <c r="H1427" i="1"/>
  <c r="G1427" i="1"/>
  <c r="H1428" i="1"/>
  <c r="G1428" i="1"/>
  <c r="H1429" i="1"/>
  <c r="G1429" i="1"/>
  <c r="H1430" i="1"/>
  <c r="G1430" i="1"/>
  <c r="H1431" i="1"/>
  <c r="G1431" i="1"/>
  <c r="H1432" i="1"/>
  <c r="G1432" i="1"/>
  <c r="H1433" i="1"/>
  <c r="G1433" i="1"/>
  <c r="H1434" i="1"/>
  <c r="G1434" i="1"/>
  <c r="H1436" i="1"/>
  <c r="G1436" i="1"/>
  <c r="H1437" i="1"/>
  <c r="G1437" i="1"/>
  <c r="H1438" i="1"/>
  <c r="G1438" i="1"/>
  <c r="J1439" i="1"/>
  <c r="H1439" i="1"/>
  <c r="G1439" i="1"/>
  <c r="I1439" i="1" s="1"/>
  <c r="J1440" i="1"/>
  <c r="H1440" i="1"/>
  <c r="G1440" i="1"/>
  <c r="I1440" i="1" s="1"/>
  <c r="J1441" i="1"/>
  <c r="H1441" i="1"/>
  <c r="G1441" i="1"/>
  <c r="I1441" i="1" s="1"/>
  <c r="J1442" i="1"/>
  <c r="H1442" i="1"/>
  <c r="G1442" i="1"/>
  <c r="I1442" i="1" s="1"/>
  <c r="J1443" i="1"/>
  <c r="H1443" i="1"/>
  <c r="G1443" i="1"/>
  <c r="I1443" i="1" s="1"/>
  <c r="J1444" i="1"/>
  <c r="H1444" i="1"/>
  <c r="G1444" i="1"/>
  <c r="I1444" i="1" s="1"/>
  <c r="J1445" i="1"/>
  <c r="H1445" i="1"/>
  <c r="G1445" i="1"/>
  <c r="J1446" i="1"/>
  <c r="H1446" i="1"/>
  <c r="G1446" i="1"/>
  <c r="I1446" i="1" s="1"/>
  <c r="J1447" i="1"/>
  <c r="H1447" i="1"/>
  <c r="G1447" i="1"/>
  <c r="I1447" i="1" s="1"/>
  <c r="J1448" i="1"/>
  <c r="H1448" i="1"/>
  <c r="G1448" i="1"/>
  <c r="I1448" i="1" s="1"/>
  <c r="J1449" i="1"/>
  <c r="H1449" i="1"/>
  <c r="G1449" i="1"/>
  <c r="I1449" i="1" s="1"/>
  <c r="J1450" i="1"/>
  <c r="H1450" i="1"/>
  <c r="G1450" i="1"/>
  <c r="I1450" i="1" s="1"/>
  <c r="J1451" i="1"/>
  <c r="H1451" i="1"/>
  <c r="G1451" i="1"/>
  <c r="I1451" i="1" s="1"/>
  <c r="J1452" i="1"/>
  <c r="H1452" i="1"/>
  <c r="G1452" i="1"/>
  <c r="I1452" i="1" s="1"/>
  <c r="H1453" i="1"/>
  <c r="G1453" i="1"/>
  <c r="H1454" i="1"/>
  <c r="G1454" i="1"/>
  <c r="J1455" i="1"/>
  <c r="H1455" i="1"/>
  <c r="G1455" i="1"/>
  <c r="I1455" i="1" s="1"/>
  <c r="J1456" i="1"/>
  <c r="H1456" i="1"/>
  <c r="G1456" i="1"/>
  <c r="I1456" i="1" s="1"/>
  <c r="J1457" i="1"/>
  <c r="H1457" i="1"/>
  <c r="G1457" i="1"/>
  <c r="I1457" i="1" s="1"/>
  <c r="J1458" i="1"/>
  <c r="H1458" i="1"/>
  <c r="G1458" i="1"/>
  <c r="I1458" i="1" s="1"/>
  <c r="J1459" i="1"/>
  <c r="H1459" i="1"/>
  <c r="G1459" i="1"/>
  <c r="I1459" i="1" s="1"/>
  <c r="J1460" i="1"/>
  <c r="H1460" i="1"/>
  <c r="G1460" i="1"/>
  <c r="I1460" i="1" s="1"/>
  <c r="H1461" i="1"/>
  <c r="G1461" i="1"/>
  <c r="J1462" i="1"/>
  <c r="H1462" i="1"/>
  <c r="G1462" i="1"/>
  <c r="I1462" i="1" s="1"/>
  <c r="J1463" i="1"/>
  <c r="H1463" i="1"/>
  <c r="G1463" i="1"/>
  <c r="I1463" i="1" s="1"/>
  <c r="J1464" i="1"/>
  <c r="H1464" i="1"/>
  <c r="G1464" i="1"/>
  <c r="I1464" i="1" s="1"/>
  <c r="J1465" i="1"/>
  <c r="H1465" i="1"/>
  <c r="G1465" i="1"/>
  <c r="I1465" i="1" s="1"/>
  <c r="J1466" i="1"/>
  <c r="H1466" i="1"/>
  <c r="G1466" i="1"/>
  <c r="I1466" i="1" s="1"/>
  <c r="J1467" i="1"/>
  <c r="H1467" i="1"/>
  <c r="G1467" i="1"/>
  <c r="I1467" i="1" s="1"/>
  <c r="J1468" i="1"/>
  <c r="H1468" i="1"/>
  <c r="G1468" i="1"/>
  <c r="I1468" i="1" s="1"/>
  <c r="H1469" i="1"/>
  <c r="G1469" i="1"/>
  <c r="H1470" i="1"/>
  <c r="G1470" i="1"/>
  <c r="J1471" i="1"/>
  <c r="H1471" i="1"/>
  <c r="G1471" i="1"/>
  <c r="I1471" i="1" s="1"/>
  <c r="J1472" i="1"/>
  <c r="H1472" i="1"/>
  <c r="G1472" i="1"/>
  <c r="I1472" i="1" s="1"/>
  <c r="J1473" i="1"/>
  <c r="H1473" i="1"/>
  <c r="G1473" i="1"/>
  <c r="I1473" i="1" s="1"/>
  <c r="J1474" i="1"/>
  <c r="H1474" i="1"/>
  <c r="G1474" i="1"/>
  <c r="I1474" i="1" s="1"/>
  <c r="H1475" i="1"/>
  <c r="G1475" i="1"/>
  <c r="J1476" i="1"/>
  <c r="H1476" i="1"/>
  <c r="G1476" i="1"/>
  <c r="I1476" i="1" s="1"/>
  <c r="J1477" i="1"/>
  <c r="H1477" i="1"/>
  <c r="G1477" i="1"/>
  <c r="I1477" i="1" s="1"/>
  <c r="J1478" i="1"/>
  <c r="H1478" i="1"/>
  <c r="G1478" i="1"/>
  <c r="I1478" i="1" s="1"/>
  <c r="J1479" i="1"/>
  <c r="H1479" i="1"/>
  <c r="G1479" i="1"/>
  <c r="I1479" i="1" s="1"/>
  <c r="H1480" i="1"/>
  <c r="G1480" i="1"/>
  <c r="H1481" i="1"/>
  <c r="G1481" i="1"/>
  <c r="H1482" i="1"/>
  <c r="G1482" i="1"/>
  <c r="H1483" i="1"/>
  <c r="G1483" i="1"/>
  <c r="H1484" i="1"/>
  <c r="G1484" i="1"/>
  <c r="H1485" i="1"/>
  <c r="G1485" i="1"/>
  <c r="H1486" i="1"/>
  <c r="G1486" i="1"/>
  <c r="H1487" i="1"/>
  <c r="G1487" i="1"/>
  <c r="H1488" i="1"/>
  <c r="G1488" i="1"/>
  <c r="H1489" i="1"/>
  <c r="G1489" i="1"/>
  <c r="H1490" i="1"/>
  <c r="G1490" i="1"/>
  <c r="H1491" i="1"/>
  <c r="G1491" i="1"/>
  <c r="H1492" i="1"/>
  <c r="G1492" i="1"/>
  <c r="H1493" i="1"/>
  <c r="G1493" i="1"/>
  <c r="H1494" i="1"/>
  <c r="G1494" i="1"/>
  <c r="H1495" i="1"/>
  <c r="G1495" i="1"/>
  <c r="H1496" i="1"/>
  <c r="G1496" i="1"/>
  <c r="H1497" i="1"/>
  <c r="G1497" i="1"/>
  <c r="H1498" i="1"/>
  <c r="G1498" i="1"/>
  <c r="H1499" i="1"/>
  <c r="G1499"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8" i="1"/>
  <c r="G1518" i="1"/>
  <c r="H1519" i="1"/>
  <c r="G1519" i="1"/>
  <c r="H1520" i="1"/>
  <c r="G1520" i="1"/>
  <c r="H1521" i="1"/>
  <c r="G1521" i="1"/>
  <c r="H1522" i="1"/>
  <c r="G1522" i="1"/>
  <c r="H1523" i="1"/>
  <c r="G1523" i="1"/>
  <c r="H1524" i="1"/>
  <c r="G1524" i="1"/>
  <c r="H1525" i="1"/>
  <c r="G1525" i="1"/>
  <c r="H1526" i="1"/>
  <c r="G1526" i="1"/>
  <c r="H1527" i="1"/>
  <c r="G1527" i="1"/>
  <c r="H1528" i="1"/>
  <c r="G1528" i="1"/>
  <c r="H1529" i="1"/>
  <c r="G1529" i="1"/>
  <c r="H1530" i="1"/>
  <c r="G1530" i="1"/>
  <c r="H1531" i="1"/>
  <c r="G1531" i="1"/>
  <c r="H1532" i="1"/>
  <c r="G1532" i="1"/>
  <c r="H1533" i="1"/>
  <c r="G1533" i="1"/>
  <c r="H1534" i="1"/>
  <c r="G1534" i="1"/>
  <c r="H1535" i="1"/>
  <c r="G1535" i="1"/>
  <c r="H1536" i="1"/>
  <c r="G1536" i="1"/>
  <c r="H1537" i="1"/>
  <c r="G1537" i="1"/>
  <c r="H1538" i="1"/>
  <c r="G1538" i="1"/>
  <c r="H1539" i="1"/>
  <c r="G1539" i="1"/>
  <c r="H1540" i="1"/>
  <c r="G1540" i="1"/>
  <c r="H1541" i="1"/>
  <c r="G1541" i="1"/>
  <c r="H1542" i="1"/>
  <c r="G1542" i="1"/>
  <c r="H1543" i="1"/>
  <c r="G1543" i="1"/>
  <c r="H1544" i="1"/>
  <c r="G1544" i="1"/>
  <c r="H1545" i="1"/>
  <c r="G1545" i="1"/>
  <c r="H1546" i="1"/>
  <c r="G1546" i="1"/>
  <c r="H1547" i="1"/>
  <c r="G1547" i="1"/>
  <c r="H1548" i="1"/>
  <c r="G1548" i="1"/>
  <c r="H1549" i="1"/>
  <c r="G1549" i="1"/>
  <c r="H1550" i="1"/>
  <c r="G1550" i="1"/>
  <c r="H1551" i="1"/>
  <c r="G1551" i="1"/>
  <c r="H1552" i="1"/>
  <c r="G1552" i="1"/>
  <c r="H1553" i="1"/>
  <c r="G1553" i="1"/>
  <c r="H1554" i="1"/>
  <c r="G1554" i="1"/>
  <c r="H1555" i="1"/>
  <c r="G1555" i="1"/>
  <c r="H1556" i="1"/>
  <c r="G1556" i="1"/>
  <c r="H1557" i="1"/>
  <c r="G1557" i="1"/>
  <c r="H1558" i="1"/>
  <c r="G1558" i="1"/>
  <c r="H1559" i="1"/>
  <c r="G1559" i="1"/>
  <c r="H1560" i="1"/>
  <c r="G1560" i="1"/>
  <c r="H1561" i="1"/>
  <c r="G1561" i="1"/>
  <c r="H1562" i="1"/>
  <c r="G1562" i="1"/>
  <c r="H1563" i="1"/>
  <c r="G1563" i="1"/>
  <c r="H1564" i="1"/>
  <c r="G1564" i="1"/>
  <c r="H1565" i="1"/>
  <c r="G1565" i="1"/>
  <c r="H1566" i="1"/>
  <c r="G1566" i="1"/>
  <c r="H1567" i="1"/>
  <c r="G1567" i="1"/>
  <c r="H1568" i="1"/>
  <c r="G1568" i="1"/>
  <c r="H1569" i="1"/>
  <c r="G1569" i="1"/>
  <c r="H1570" i="1"/>
  <c r="G1570" i="1"/>
  <c r="H1571" i="1"/>
  <c r="G1571" i="1"/>
  <c r="H1572" i="1"/>
  <c r="G1572" i="1"/>
  <c r="H1573" i="1"/>
  <c r="G1573" i="1"/>
  <c r="H1574" i="1"/>
  <c r="G1574" i="1"/>
  <c r="H1575" i="1"/>
  <c r="G1575" i="1"/>
  <c r="H1576" i="1"/>
  <c r="G1576" i="1"/>
  <c r="H1577" i="1"/>
  <c r="G1577" i="1"/>
  <c r="H1578" i="1"/>
  <c r="G1578" i="1"/>
  <c r="H1579" i="1"/>
  <c r="G1579" i="1"/>
  <c r="H1580" i="1"/>
  <c r="G1580" i="1"/>
  <c r="D412" i="4"/>
  <c r="F6" i="4"/>
  <c r="E412" i="4"/>
  <c r="E290" i="4"/>
  <c r="D286" i="1" s="1"/>
  <c r="D289" i="4"/>
  <c r="F151" i="4"/>
  <c r="E413" i="4"/>
  <c r="E291" i="4"/>
  <c r="D287" i="1" s="1"/>
  <c r="H20" i="9"/>
  <c r="G20" i="9"/>
  <c r="E20" i="9" s="1"/>
  <c r="F152" i="4"/>
  <c r="D407" i="4"/>
  <c r="F298" i="4"/>
  <c r="D408" i="4"/>
  <c r="F350" i="4"/>
  <c r="E408" i="4"/>
  <c r="D403" i="1" s="1"/>
  <c r="D643" i="4"/>
  <c r="F416" i="4"/>
  <c r="D644" i="4"/>
  <c r="F417" i="4"/>
  <c r="E644" i="4"/>
  <c r="D638" i="1" s="1"/>
  <c r="D635" i="4"/>
  <c r="F420" i="4"/>
  <c r="D636" i="4"/>
  <c r="F528" i="4"/>
  <c r="E636" i="4"/>
  <c r="D630" i="1" s="1"/>
  <c r="G142" i="9"/>
  <c r="E142" i="9" s="1"/>
  <c r="B142" i="9" s="1"/>
  <c r="F603" i="4"/>
  <c r="G276" i="9"/>
  <c r="F6" i="5"/>
  <c r="G286" i="9"/>
  <c r="E286" i="9" s="1"/>
  <c r="B286" i="9" s="1"/>
  <c r="F88" i="5"/>
  <c r="G287" i="9"/>
  <c r="E287" i="9" s="1"/>
  <c r="B287" i="9" s="1"/>
  <c r="F149" i="5"/>
  <c r="G289" i="9"/>
  <c r="E289" i="9" s="1"/>
  <c r="B289" i="9" s="1"/>
  <c r="F177" i="5"/>
  <c r="G291" i="9"/>
  <c r="E291" i="9" s="1"/>
  <c r="B291" i="9" s="1"/>
  <c r="F190" i="5"/>
  <c r="G292" i="9"/>
  <c r="E292" i="9" s="1"/>
  <c r="B292" i="9" s="1"/>
  <c r="F206" i="5"/>
  <c r="D141" i="6"/>
  <c r="F5" i="6"/>
  <c r="B297" i="9"/>
  <c r="E296" i="9"/>
  <c r="I10" i="3" s="1"/>
  <c r="D42" i="8"/>
  <c r="G278" i="9"/>
  <c r="E278" i="9" s="1"/>
  <c r="B278" i="9" s="1"/>
  <c r="G277" i="9"/>
  <c r="E277" i="9" s="1"/>
  <c r="B277" i="9" s="1"/>
  <c r="M212" i="9"/>
  <c r="L212" i="9"/>
  <c r="F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5" i="9"/>
  <c r="E165" i="9" s="1"/>
  <c r="B165" i="9" s="1"/>
  <c r="H164" i="9"/>
  <c r="G164" i="9"/>
  <c r="E164" i="9" s="1"/>
  <c r="B164" i="9" s="1"/>
  <c r="G163" i="9"/>
  <c r="E163" i="9" s="1"/>
  <c r="B163" i="9" s="1"/>
  <c r="G162" i="9"/>
  <c r="E162" i="9" s="1"/>
  <c r="B162" i="9" s="1"/>
  <c r="G161" i="9"/>
  <c r="E161" i="9" s="1"/>
  <c r="B161" i="9" s="1"/>
  <c r="G160" i="9"/>
  <c r="E160" i="9" s="1"/>
  <c r="B160" i="9" s="1"/>
  <c r="I10" i="9"/>
  <c r="D1214" i="1" l="1"/>
  <c r="I23" i="3"/>
  <c r="E175" i="5"/>
  <c r="K1432" i="9"/>
  <c r="G295" i="9"/>
  <c r="E295" i="9" s="1"/>
  <c r="B295" i="9" s="1"/>
  <c r="I34" i="3"/>
  <c r="C1517" i="1"/>
  <c r="G294" i="9"/>
  <c r="E294" i="9" s="1"/>
  <c r="F141" i="6"/>
  <c r="H28" i="3"/>
  <c r="C1435" i="1"/>
  <c r="G299" i="9"/>
  <c r="E299" i="9" s="1"/>
  <c r="F636" i="4"/>
  <c r="C630" i="1"/>
  <c r="F635" i="4"/>
  <c r="C629" i="1"/>
  <c r="F644" i="4"/>
  <c r="C638" i="1"/>
  <c r="F643" i="4"/>
  <c r="C637" i="1"/>
  <c r="F408" i="4"/>
  <c r="C403" i="1"/>
  <c r="F407" i="4"/>
  <c r="C402" i="1"/>
  <c r="B20" i="9"/>
  <c r="E19" i="9"/>
  <c r="E640" i="4"/>
  <c r="E415" i="4"/>
  <c r="D410" i="1" s="1"/>
  <c r="D408" i="1"/>
  <c r="D413" i="4"/>
  <c r="D291" i="4"/>
  <c r="F289" i="4"/>
  <c r="C285" i="1"/>
  <c r="D290" i="4"/>
  <c r="E639" i="4"/>
  <c r="E414" i="4"/>
  <c r="D409" i="1" s="1"/>
  <c r="D407" i="1"/>
  <c r="D639" i="4"/>
  <c r="D414" i="4"/>
  <c r="F412" i="4"/>
  <c r="C407" i="1"/>
  <c r="D1152" i="1" l="1"/>
  <c r="F175" i="5"/>
  <c r="H276" i="9"/>
  <c r="E276" i="9" s="1"/>
  <c r="G282" i="9"/>
  <c r="E282" i="9" s="1"/>
  <c r="B282" i="9" s="1"/>
  <c r="H1214" i="1"/>
  <c r="G1214" i="1"/>
  <c r="H407" i="1"/>
  <c r="G407" i="1"/>
  <c r="F414" i="4"/>
  <c r="C409" i="1"/>
  <c r="F639" i="4"/>
  <c r="C633" i="1"/>
  <c r="E641" i="4"/>
  <c r="D633" i="1"/>
  <c r="F290" i="4"/>
  <c r="C286" i="1"/>
  <c r="H285" i="1"/>
  <c r="G285" i="1"/>
  <c r="F291" i="4"/>
  <c r="C287" i="1"/>
  <c r="D640" i="4"/>
  <c r="D415" i="4"/>
  <c r="F413" i="4"/>
  <c r="C408" i="1"/>
  <c r="E642" i="4"/>
  <c r="D634" i="1"/>
  <c r="H402" i="1"/>
  <c r="G402" i="1"/>
  <c r="H403" i="1"/>
  <c r="G403" i="1"/>
  <c r="H637" i="1"/>
  <c r="G637" i="1"/>
  <c r="H638" i="1"/>
  <c r="G638" i="1"/>
  <c r="H629" i="1"/>
  <c r="G629" i="1"/>
  <c r="H630" i="1"/>
  <c r="G630" i="1"/>
  <c r="B299" i="9"/>
  <c r="E298" i="9"/>
  <c r="H1435" i="1"/>
  <c r="G1435" i="1"/>
  <c r="H9" i="3"/>
  <c r="B294" i="9"/>
  <c r="E293" i="9"/>
  <c r="H1517" i="1"/>
  <c r="G1517" i="1"/>
  <c r="H11" i="3"/>
  <c r="B276" i="9" l="1"/>
  <c r="E275" i="9"/>
  <c r="H8" i="3"/>
  <c r="M3" i="9" s="1"/>
  <c r="H1152" i="1"/>
  <c r="G1152" i="1"/>
  <c r="N3" i="9"/>
  <c r="I11" i="3"/>
  <c r="K3" i="9"/>
  <c r="I9" i="3"/>
  <c r="E646" i="4"/>
  <c r="D636" i="1"/>
  <c r="H408" i="1"/>
  <c r="G408" i="1"/>
  <c r="F415" i="4"/>
  <c r="C410" i="1"/>
  <c r="D642" i="4"/>
  <c r="F640" i="4"/>
  <c r="C634" i="1"/>
  <c r="D641" i="4"/>
  <c r="H287" i="1"/>
  <c r="G287" i="1"/>
  <c r="H286" i="1"/>
  <c r="G286" i="1"/>
  <c r="E645" i="4"/>
  <c r="D635" i="1"/>
  <c r="H633" i="1"/>
  <c r="G633" i="1"/>
  <c r="H409" i="1"/>
  <c r="G409" i="1"/>
  <c r="I8" i="3" l="1"/>
  <c r="I18" i="3"/>
  <c r="D639" i="1"/>
  <c r="D645" i="4"/>
  <c r="F641" i="4"/>
  <c r="C635" i="1"/>
  <c r="H634" i="1"/>
  <c r="G634" i="1"/>
  <c r="D646" i="4"/>
  <c r="F642" i="4"/>
  <c r="C636" i="1"/>
  <c r="H410" i="1"/>
  <c r="G410" i="1"/>
  <c r="I19" i="3"/>
  <c r="D640" i="1"/>
  <c r="H636" i="1" l="1"/>
  <c r="G636" i="1"/>
  <c r="F646" i="4"/>
  <c r="H19" i="3"/>
  <c r="C640" i="1"/>
  <c r="H635" i="1"/>
  <c r="G635" i="1"/>
  <c r="F645" i="4"/>
  <c r="H18" i="3"/>
  <c r="C639" i="1"/>
  <c r="H639" i="1" l="1"/>
  <c r="G639" i="1"/>
  <c r="H7" i="3"/>
  <c r="H640" i="1"/>
  <c r="G640" i="1"/>
  <c r="J3" i="9" l="1"/>
  <c r="I7" i="3"/>
  <c r="M272" i="9" l="1"/>
  <c r="L272" i="9"/>
  <c r="F272" i="9" s="1"/>
  <c r="H18" i="9"/>
  <c r="G18" i="9"/>
  <c r="E18" i="9" s="1"/>
  <c r="B18" i="9" s="1"/>
  <c r="J17" i="9"/>
  <c r="I17" i="9"/>
  <c r="H17" i="9"/>
  <c r="G17" i="9"/>
  <c r="M16" i="9"/>
  <c r="L16" i="9"/>
  <c r="F16" i="9" s="1"/>
  <c r="H16" i="9"/>
  <c r="G16" i="9"/>
  <c r="M15" i="9"/>
  <c r="L15" i="9"/>
  <c r="F15" i="9" s="1"/>
  <c r="F14" i="9" s="1"/>
  <c r="H15" i="9"/>
  <c r="G15" i="9"/>
  <c r="K13" i="9"/>
  <c r="J13" i="9"/>
  <c r="I13" i="9"/>
  <c r="K12" i="9"/>
  <c r="J12" i="9"/>
  <c r="I12" i="9"/>
  <c r="K11" i="9"/>
  <c r="J11" i="9"/>
  <c r="I11" i="9"/>
  <c r="K10" i="9"/>
  <c r="J10" i="9"/>
  <c r="K9" i="9"/>
  <c r="J9" i="9"/>
  <c r="I9" i="9"/>
  <c r="K8" i="9"/>
  <c r="J8" i="9"/>
  <c r="I8" i="9"/>
  <c r="K7" i="9"/>
  <c r="J7" i="9"/>
  <c r="I7" i="9"/>
  <c r="K6" i="9"/>
  <c r="J6" i="9"/>
  <c r="I6" i="9"/>
  <c r="K5" i="9"/>
  <c r="J5" i="9"/>
  <c r="I5" i="9"/>
  <c r="E15" i="9" l="1"/>
  <c r="E16" i="9"/>
  <c r="B16" i="9" s="1"/>
  <c r="E17" i="9"/>
  <c r="B17" i="9" s="1"/>
  <c r="E7" i="9"/>
  <c r="B7" i="9" s="1"/>
  <c r="E6" i="9"/>
  <c r="B6" i="9" s="1"/>
  <c r="E10" i="9"/>
  <c r="B10" i="9" s="1"/>
  <c r="E13" i="9"/>
  <c r="B13" i="9" s="1"/>
  <c r="E9" i="9"/>
  <c r="B9" i="9" s="1"/>
  <c r="E12" i="9"/>
  <c r="B12" i="9" s="1"/>
  <c r="E5" i="9"/>
  <c r="B5" i="9" s="1"/>
  <c r="E8" i="9"/>
  <c r="B8" i="9" s="1"/>
  <c r="E11" i="9"/>
  <c r="B11" i="9" s="1"/>
  <c r="B15" i="9"/>
  <c r="E14" i="9"/>
  <c r="B272" i="9"/>
  <c r="F19" i="9"/>
  <c r="F3" i="9" s="1"/>
  <c r="E4" i="9" l="1"/>
  <c r="E3" i="9" s="1"/>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<sst xmlns="http://schemas.openxmlformats.org/spreadsheetml/2006/main" count="4313" uniqueCount="3394">
  <si>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</si>
  <si>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</si>
  <si>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</si>
  <si>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</si>
  <si>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</si>
  <si>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</si>
  <si>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</si>
  <si>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</si>
  <si>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</si>
  <si>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</si>
  <si>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</si>
  <si>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</si>
  <si>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</si>
  <si>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</si>
  <si>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</si>
  <si>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</si>
  <si>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</si>
  <si>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</si>
  <si>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</si>
  <si>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</si>
  <si>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</si>
  <si>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</si>
  <si>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</si>
  <si>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</si>
  <si>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</si>
  <si>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</si>
  <si>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</si>
  <si>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</si>
  <si>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</si>
  <si>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</si>
  <si>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</si>
  <si>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VIROVI</t>
  </si>
  <si>
    <t>BILANCA</t>
  </si>
  <si>
    <t>RAS funkcijski</t>
  </si>
  <si>
    <t>Razina:</t>
  </si>
  <si>
    <t>21</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</si>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</sst>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pplyProtection="1">
      <alignment vertical="center" wrapText="1"/>
      <protection locked="0"/>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1" fillId="0" borderId="66" xfId="0"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Comma" xfId="1" builtinId="3"/>
    <cellStyle name="Hyperlink 2" xfId="2" xr:uid="{00000000-0005-0000-0000-000001000000}"/>
    <cellStyle name="Hyperlink 3" xfId="3" xr:uid="{00000000-0005-0000-0000-000002000000}"/>
    <cellStyle name="Normal" xfId="0" builtinId="0"/>
    <cellStyle name="Normal 2" xfId="4" xr:uid="{00000000-0005-0000-0000-000004000000}"/>
    <cellStyle name="Normal 3" xfId="5" xr:uid="{00000000-0005-0000-0000-000005000000}"/>
    <cellStyle name="Normal_Sheet1" xfId="6" xr:uid="{00000000-0005-0000-0000-000006000000}"/>
    <cellStyle name="Obično_GFI-POD ver. 1.0.5" xfId="7" xr:uid="{00000000-0005-0000-0000-000007000000}"/>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4375929</v>
      </c>
      <c r="D2" s="6">
        <f>'PR-RAS'!E6</f>
        <v>5211778.3899999997</v>
      </c>
      <c r="E2" s="6">
        <v>0</v>
      </c>
      <c r="F2" s="6">
        <v>0</v>
      </c>
      <c r="G2" s="7">
        <f t="shared" ref="G2:G264" si="0">(B2/1000)*(C2*1+D2*2)</f>
        <v>14799.485779999999</v>
      </c>
      <c r="H2" s="7">
        <f t="shared" ref="H2:H264" si="1">ABS(C2-ROUND(C2,0))+ABS(D2-ROUND(D2,0))</f>
        <v>0.38999999966472387</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68684</v>
      </c>
      <c r="D46" s="1">
        <f>'PR-RAS'!E50</f>
        <v>0</v>
      </c>
      <c r="E46" s="1">
        <v>0</v>
      </c>
      <c r="F46" s="1">
        <v>0</v>
      </c>
      <c r="G46" s="2">
        <f t="shared" si="0"/>
        <v>3090.7799999999997</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68684</v>
      </c>
      <c r="D55" s="1">
        <f>'PR-RAS'!E59</f>
        <v>0</v>
      </c>
      <c r="E55" s="1">
        <v>0</v>
      </c>
      <c r="F55" s="1">
        <v>0</v>
      </c>
      <c r="G55" s="2">
        <f t="shared" si="0"/>
        <v>3708.9360000000001</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68684</v>
      </c>
      <c r="D57" s="1">
        <f>'PR-RAS'!E61</f>
        <v>0</v>
      </c>
      <c r="E57" s="1">
        <v>0</v>
      </c>
      <c r="F57" s="1">
        <v>0</v>
      </c>
      <c r="G57" s="2">
        <f t="shared" si="0"/>
        <v>3846.3040000000001</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0</v>
      </c>
      <c r="E102" s="1">
        <v>0</v>
      </c>
      <c r="F102" s="1">
        <v>0</v>
      </c>
      <c r="G102" s="2">
        <f t="shared" si="0"/>
        <v>0</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0</v>
      </c>
      <c r="E108" s="1">
        <v>0</v>
      </c>
      <c r="F108" s="1">
        <v>0</v>
      </c>
      <c r="G108" s="2">
        <f t="shared" si="0"/>
        <v>0</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1997201</v>
      </c>
      <c r="D120" s="1">
        <f>'PR-RAS'!E124</f>
        <v>2392127.5699999998</v>
      </c>
      <c r="E120" s="1">
        <v>0</v>
      </c>
      <c r="F120" s="1">
        <v>0</v>
      </c>
      <c r="G120" s="2">
        <f t="shared" si="0"/>
        <v>806993.28065999993</v>
      </c>
      <c r="H120" s="2">
        <f t="shared" si="1"/>
        <v>0.43000000016763806</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1997201</v>
      </c>
      <c r="D121" s="1">
        <f>'PR-RAS'!E125</f>
        <v>2392127.5699999998</v>
      </c>
      <c r="E121" s="1">
        <v>0</v>
      </c>
      <c r="F121" s="1">
        <v>0</v>
      </c>
      <c r="G121" s="2">
        <f t="shared" si="0"/>
        <v>813774.73679999996</v>
      </c>
      <c r="H121" s="2">
        <f t="shared" si="1"/>
        <v>0.43000000016763806</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1997201</v>
      </c>
      <c r="D123" s="1">
        <f>'PR-RAS'!E127</f>
        <v>2392127.5699999998</v>
      </c>
      <c r="E123" s="1">
        <v>0</v>
      </c>
      <c r="F123" s="1">
        <v>0</v>
      </c>
      <c r="G123" s="2">
        <f t="shared" si="0"/>
        <v>827337.64907999989</v>
      </c>
      <c r="H123" s="2">
        <f t="shared" si="1"/>
        <v>0.43000000016763806</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2309953</v>
      </c>
      <c r="D129" s="1">
        <f>'PR-RAS'!E133</f>
        <v>2818860.56</v>
      </c>
      <c r="E129" s="1">
        <v>0</v>
      </c>
      <c r="F129" s="1">
        <v>0</v>
      </c>
      <c r="G129" s="2">
        <f t="shared" si="0"/>
        <v>1017302.2873600001</v>
      </c>
      <c r="H129" s="2">
        <f t="shared" si="1"/>
        <v>0.43999999994412065</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2309953</v>
      </c>
      <c r="D130" s="1">
        <f>'PR-RAS'!E134</f>
        <v>2818860.56</v>
      </c>
      <c r="E130" s="1">
        <v>0</v>
      </c>
      <c r="F130" s="1">
        <v>0</v>
      </c>
      <c r="G130" s="2">
        <f t="shared" si="0"/>
        <v>1025249.9614800001</v>
      </c>
      <c r="H130" s="2">
        <f t="shared" si="1"/>
        <v>0.43999999994412065</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2309953</v>
      </c>
      <c r="D131" s="1">
        <f>'PR-RAS'!E135</f>
        <v>2818860.56</v>
      </c>
      <c r="E131" s="1">
        <v>0</v>
      </c>
      <c r="F131" s="1">
        <v>0</v>
      </c>
      <c r="G131" s="2">
        <f t="shared" si="0"/>
        <v>1033197.6356</v>
      </c>
      <c r="H131" s="2">
        <f t="shared" si="1"/>
        <v>0.43999999994412065</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91</v>
      </c>
      <c r="D135" s="1">
        <f>'PR-RAS'!E139</f>
        <v>790.26</v>
      </c>
      <c r="E135" s="1">
        <v>0</v>
      </c>
      <c r="F135" s="1">
        <v>0</v>
      </c>
      <c r="G135" s="2">
        <f t="shared" si="0"/>
        <v>223.98368000000002</v>
      </c>
      <c r="H135" s="2">
        <f t="shared" si="1"/>
        <v>0.25999999999999091</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91</v>
      </c>
      <c r="D146" s="1">
        <f>'PR-RAS'!E150</f>
        <v>790.26</v>
      </c>
      <c r="E146" s="1">
        <v>0</v>
      </c>
      <c r="F146" s="1">
        <v>0</v>
      </c>
      <c r="G146" s="2">
        <f t="shared" si="0"/>
        <v>242.37039999999999</v>
      </c>
      <c r="H146" s="2">
        <f t="shared" si="1"/>
        <v>0.25999999999999091</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3998849</v>
      </c>
      <c r="D147" s="1">
        <f>'PR-RAS'!E151</f>
        <v>4840735.4300000006</v>
      </c>
      <c r="E147" s="1">
        <v>0</v>
      </c>
      <c r="F147" s="1">
        <v>0</v>
      </c>
      <c r="G147" s="2">
        <f t="shared" si="0"/>
        <v>1997326.6995600001</v>
      </c>
      <c r="H147" s="2">
        <f t="shared" si="1"/>
        <v>0.43000000063329935</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1407386</v>
      </c>
      <c r="D148" s="1">
        <f>'PR-RAS'!E152</f>
        <v>1834805.94</v>
      </c>
      <c r="E148" s="1">
        <v>0</v>
      </c>
      <c r="F148" s="1">
        <v>0</v>
      </c>
      <c r="G148" s="2">
        <f t="shared" si="0"/>
        <v>746318.68835999991</v>
      </c>
      <c r="H148" s="2">
        <f t="shared" si="1"/>
        <v>6.0000000055879354E-2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1212913</v>
      </c>
      <c r="D149" s="1">
        <f>'PR-RAS'!E153</f>
        <v>1582176.21</v>
      </c>
      <c r="E149" s="1">
        <v>0</v>
      </c>
      <c r="F149" s="1">
        <v>0</v>
      </c>
      <c r="G149" s="2">
        <f t="shared" si="0"/>
        <v>647835.28215999994</v>
      </c>
      <c r="H149" s="2">
        <f t="shared" si="1"/>
        <v>0.2099999999627471</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1181413</v>
      </c>
      <c r="D150" s="1">
        <f>'PR-RAS'!E154</f>
        <v>1516176.21</v>
      </c>
      <c r="E150" s="1">
        <v>0</v>
      </c>
      <c r="F150" s="1">
        <v>0</v>
      </c>
      <c r="G150" s="2">
        <f t="shared" si="0"/>
        <v>627851.04758000001</v>
      </c>
      <c r="H150" s="2">
        <f t="shared" si="1"/>
        <v>0.2099999999627471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31500</v>
      </c>
      <c r="D151" s="1">
        <f>'PR-RAS'!E155</f>
        <v>66000</v>
      </c>
      <c r="E151" s="1">
        <v>0</v>
      </c>
      <c r="F151" s="1">
        <v>0</v>
      </c>
      <c r="G151" s="2">
        <f t="shared" si="0"/>
        <v>24525</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194473</v>
      </c>
      <c r="D155" s="1">
        <f>'PR-RAS'!E159</f>
        <v>252629.73</v>
      </c>
      <c r="E155" s="1">
        <v>0</v>
      </c>
      <c r="F155" s="1">
        <v>0</v>
      </c>
      <c r="G155" s="2">
        <f t="shared" si="0"/>
        <v>107758.79883999999</v>
      </c>
      <c r="H155" s="2">
        <f t="shared" si="1"/>
        <v>0.26999999998952262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194473</v>
      </c>
      <c r="D157" s="1">
        <f>'PR-RAS'!E161</f>
        <v>252629.73</v>
      </c>
      <c r="E157" s="1">
        <v>0</v>
      </c>
      <c r="F157" s="1">
        <v>0</v>
      </c>
      <c r="G157" s="2">
        <f t="shared" si="0"/>
        <v>109158.26375999999</v>
      </c>
      <c r="H157" s="2">
        <f t="shared" si="1"/>
        <v>0.26999999998952262</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2573993</v>
      </c>
      <c r="D159" s="1">
        <f>'PR-RAS'!E163</f>
        <v>2938186.95</v>
      </c>
      <c r="E159" s="1">
        <v>0</v>
      </c>
      <c r="F159" s="1">
        <v>0</v>
      </c>
      <c r="G159" s="2">
        <f t="shared" si="0"/>
        <v>1335157.9702000001</v>
      </c>
      <c r="H159" s="2">
        <f t="shared" si="1"/>
        <v>4.9999999813735485E-2</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124820</v>
      </c>
      <c r="D160" s="1">
        <f>'PR-RAS'!E164</f>
        <v>117175.28</v>
      </c>
      <c r="E160" s="1">
        <v>0</v>
      </c>
      <c r="F160" s="1">
        <v>0</v>
      </c>
      <c r="G160" s="2">
        <f t="shared" si="0"/>
        <v>57108.119039999998</v>
      </c>
      <c r="H160" s="2">
        <f t="shared" si="1"/>
        <v>0.27999999999883585</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3270</v>
      </c>
      <c r="D161" s="1">
        <f>'PR-RAS'!E165</f>
        <v>10743.74</v>
      </c>
      <c r="E161" s="1">
        <v>0</v>
      </c>
      <c r="F161" s="1">
        <v>0</v>
      </c>
      <c r="G161" s="2">
        <f t="shared" si="0"/>
        <v>3961.1968000000002</v>
      </c>
      <c r="H161" s="2">
        <f t="shared" si="1"/>
        <v>0.26000000000021828</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40491</v>
      </c>
      <c r="D162" s="1">
        <f>'PR-RAS'!E166</f>
        <v>47223.519999999997</v>
      </c>
      <c r="E162" s="1">
        <v>0</v>
      </c>
      <c r="F162" s="1">
        <v>0</v>
      </c>
      <c r="G162" s="2">
        <f t="shared" si="0"/>
        <v>21725.024439999997</v>
      </c>
      <c r="H162" s="2">
        <f t="shared" si="1"/>
        <v>0.48000000000320142</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81059</v>
      </c>
      <c r="D163" s="1">
        <f>'PR-RAS'!E167</f>
        <v>59208.02</v>
      </c>
      <c r="E163" s="1">
        <v>0</v>
      </c>
      <c r="F163" s="1">
        <v>0</v>
      </c>
      <c r="G163" s="2">
        <f t="shared" si="0"/>
        <v>32314.956479999997</v>
      </c>
      <c r="H163" s="2">
        <f t="shared" si="1"/>
        <v>1.9999999996798579E-2</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1535373</v>
      </c>
      <c r="D165" s="1">
        <f>'PR-RAS'!E169</f>
        <v>1835050.9600000002</v>
      </c>
      <c r="E165" s="1">
        <v>0</v>
      </c>
      <c r="F165" s="1">
        <v>0</v>
      </c>
      <c r="G165" s="2">
        <f t="shared" si="0"/>
        <v>853697.88688000001</v>
      </c>
      <c r="H165" s="2">
        <f t="shared" si="1"/>
        <v>3.9999999804422259E-2</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74601</v>
      </c>
      <c r="D166" s="1">
        <f>'PR-RAS'!E170</f>
        <v>78618.14</v>
      </c>
      <c r="E166" s="1">
        <v>0</v>
      </c>
      <c r="F166" s="1">
        <v>0</v>
      </c>
      <c r="G166" s="2">
        <f t="shared" si="0"/>
        <v>38253.1512</v>
      </c>
      <c r="H166" s="2">
        <f t="shared" si="1"/>
        <v>0.13999999999941792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827429</v>
      </c>
      <c r="D167" s="1">
        <f>'PR-RAS'!E171</f>
        <v>948729.07</v>
      </c>
      <c r="E167" s="1">
        <v>0</v>
      </c>
      <c r="F167" s="1">
        <v>0</v>
      </c>
      <c r="G167" s="2">
        <f t="shared" si="0"/>
        <v>452331.26523999998</v>
      </c>
      <c r="H167" s="2">
        <f t="shared" si="1"/>
        <v>6.9999999948777258E-2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301084</v>
      </c>
      <c r="D168" s="1">
        <f>'PR-RAS'!E172</f>
        <v>712069.27</v>
      </c>
      <c r="E168" s="1">
        <v>0</v>
      </c>
      <c r="F168" s="1">
        <v>0</v>
      </c>
      <c r="G168" s="2">
        <f t="shared" si="0"/>
        <v>288112.16418000002</v>
      </c>
      <c r="H168" s="2">
        <f t="shared" si="1"/>
        <v>0.27000000001862645</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2616</v>
      </c>
      <c r="D169" s="1">
        <f>'PR-RAS'!E173</f>
        <v>55391.08</v>
      </c>
      <c r="E169" s="1">
        <v>0</v>
      </c>
      <c r="F169" s="1">
        <v>0</v>
      </c>
      <c r="G169" s="2">
        <f t="shared" si="0"/>
        <v>19050.890880000003</v>
      </c>
      <c r="H169" s="2">
        <f t="shared" si="1"/>
        <v>8.000000000174623E-2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306355</v>
      </c>
      <c r="D170" s="1">
        <f>'PR-RAS'!E174</f>
        <v>36645.11</v>
      </c>
      <c r="E170" s="1">
        <v>0</v>
      </c>
      <c r="F170" s="1">
        <v>0</v>
      </c>
      <c r="G170" s="2">
        <f t="shared" si="0"/>
        <v>64160.042179999997</v>
      </c>
      <c r="H170" s="2">
        <f t="shared" si="1"/>
        <v>0.11000000000058208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23288</v>
      </c>
      <c r="D172" s="1">
        <f>'PR-RAS'!E176</f>
        <v>3598.29</v>
      </c>
      <c r="E172" s="1">
        <v>0</v>
      </c>
      <c r="F172" s="1">
        <v>0</v>
      </c>
      <c r="G172" s="2">
        <f t="shared" si="0"/>
        <v>5212.8631800000003</v>
      </c>
      <c r="H172" s="2">
        <f t="shared" si="1"/>
        <v>0.28999999999996362</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899034</v>
      </c>
      <c r="D173" s="1">
        <f>'PR-RAS'!E177</f>
        <v>953212.73</v>
      </c>
      <c r="E173" s="1">
        <v>0</v>
      </c>
      <c r="F173" s="1">
        <v>0</v>
      </c>
      <c r="G173" s="2">
        <f t="shared" si="0"/>
        <v>482539.02711999993</v>
      </c>
      <c r="H173" s="2">
        <f t="shared" si="1"/>
        <v>0.27000000001862645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54499</v>
      </c>
      <c r="D174" s="1">
        <f>'PR-RAS'!E178</f>
        <v>62307.360000000001</v>
      </c>
      <c r="E174" s="1">
        <v>0</v>
      </c>
      <c r="F174" s="1">
        <v>0</v>
      </c>
      <c r="G174" s="2">
        <f t="shared" si="0"/>
        <v>30986.673559999999</v>
      </c>
      <c r="H174" s="2">
        <f t="shared" si="1"/>
        <v>0.36000000000058208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114561</v>
      </c>
      <c r="D175" s="1">
        <f>'PR-RAS'!E179</f>
        <v>217809.6</v>
      </c>
      <c r="E175" s="1">
        <v>0</v>
      </c>
      <c r="F175" s="1">
        <v>0</v>
      </c>
      <c r="G175" s="2">
        <f t="shared" si="0"/>
        <v>95731.354799999986</v>
      </c>
      <c r="H175" s="2">
        <f t="shared" si="1"/>
        <v>0.39999999999417923</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75400</v>
      </c>
      <c r="D176" s="1">
        <f>'PR-RAS'!E180</f>
        <v>80585.55</v>
      </c>
      <c r="E176" s="1">
        <v>0</v>
      </c>
      <c r="F176" s="1">
        <v>0</v>
      </c>
      <c r="G176" s="2">
        <f t="shared" si="0"/>
        <v>41399.942499999997</v>
      </c>
      <c r="H176" s="2">
        <f t="shared" si="1"/>
        <v>0.44999999999708962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91378</v>
      </c>
      <c r="D177" s="1">
        <f>'PR-RAS'!E181</f>
        <v>156183.32999999999</v>
      </c>
      <c r="E177" s="1">
        <v>0</v>
      </c>
      <c r="F177" s="1">
        <v>0</v>
      </c>
      <c r="G177" s="2">
        <f t="shared" si="0"/>
        <v>71059.060159999994</v>
      </c>
      <c r="H177" s="2">
        <f t="shared" si="1"/>
        <v>0.32999999998719431</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34548</v>
      </c>
      <c r="D178" s="1">
        <f>'PR-RAS'!E182</f>
        <v>73433.89</v>
      </c>
      <c r="E178" s="1">
        <v>0</v>
      </c>
      <c r="F178" s="1">
        <v>0</v>
      </c>
      <c r="G178" s="2">
        <f t="shared" si="0"/>
        <v>32110.593059999999</v>
      </c>
      <c r="H178" s="2">
        <f t="shared" si="1"/>
        <v>0.11000000000058208</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24378</v>
      </c>
      <c r="D179" s="1">
        <f>'PR-RAS'!E183</f>
        <v>3868.08</v>
      </c>
      <c r="E179" s="1">
        <v>0</v>
      </c>
      <c r="F179" s="1">
        <v>0</v>
      </c>
      <c r="G179" s="2">
        <f t="shared" si="0"/>
        <v>5716.3204799999994</v>
      </c>
      <c r="H179" s="2">
        <f t="shared" si="1"/>
        <v>7.999999999992724E-2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311787</v>
      </c>
      <c r="D180" s="1">
        <f>'PR-RAS'!E184</f>
        <v>290874.71000000002</v>
      </c>
      <c r="E180" s="1">
        <v>0</v>
      </c>
      <c r="F180" s="1">
        <v>0</v>
      </c>
      <c r="G180" s="2">
        <f t="shared" si="0"/>
        <v>159943.01918</v>
      </c>
      <c r="H180" s="2">
        <f t="shared" si="1"/>
        <v>0.28999999997904524</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17896</v>
      </c>
      <c r="D181" s="1">
        <f>'PR-RAS'!E185</f>
        <v>4500.01</v>
      </c>
      <c r="E181" s="1">
        <v>0</v>
      </c>
      <c r="F181" s="1">
        <v>0</v>
      </c>
      <c r="G181" s="2">
        <f t="shared" si="0"/>
        <v>4841.2835999999998</v>
      </c>
      <c r="H181" s="2">
        <f t="shared" si="1"/>
        <v>1.0000000000218279E-2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174587</v>
      </c>
      <c r="D182" s="1">
        <f>'PR-RAS'!E186</f>
        <v>63650.2</v>
      </c>
      <c r="E182" s="1">
        <v>0</v>
      </c>
      <c r="F182" s="1">
        <v>0</v>
      </c>
      <c r="G182" s="2">
        <f t="shared" si="0"/>
        <v>54641.619400000003</v>
      </c>
      <c r="H182" s="2">
        <f t="shared" si="1"/>
        <v>0.19999999999708962</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14766</v>
      </c>
      <c r="D184" s="1">
        <f>'PR-RAS'!E188</f>
        <v>32747.980000000003</v>
      </c>
      <c r="E184" s="1">
        <v>0</v>
      </c>
      <c r="F184" s="1">
        <v>0</v>
      </c>
      <c r="G184" s="2">
        <f t="shared" si="0"/>
        <v>14687.938680000001</v>
      </c>
      <c r="H184" s="2">
        <f t="shared" si="1"/>
        <v>1.9999999996798579E-2</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7354</v>
      </c>
      <c r="D186" s="1">
        <f>'PR-RAS'!E190</f>
        <v>7354.43</v>
      </c>
      <c r="E186" s="1">
        <v>0</v>
      </c>
      <c r="F186" s="1">
        <v>0</v>
      </c>
      <c r="G186" s="2">
        <f t="shared" si="0"/>
        <v>4081.6291000000001</v>
      </c>
      <c r="H186" s="2">
        <f t="shared" si="1"/>
        <v>0.43000000000029104</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1261</v>
      </c>
      <c r="D187" s="1">
        <f>'PR-RAS'!E191</f>
        <v>3066.34</v>
      </c>
      <c r="E187" s="1">
        <v>0</v>
      </c>
      <c r="F187" s="1">
        <v>0</v>
      </c>
      <c r="G187" s="2">
        <f t="shared" si="0"/>
        <v>1375.2244800000001</v>
      </c>
      <c r="H187" s="2">
        <f t="shared" si="1"/>
        <v>0.34000000000014552</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606</v>
      </c>
      <c r="D188" s="1">
        <f>'PR-RAS'!E192</f>
        <v>42.42</v>
      </c>
      <c r="E188" s="1">
        <v>0</v>
      </c>
      <c r="F188" s="1">
        <v>0</v>
      </c>
      <c r="G188" s="2">
        <f t="shared" si="0"/>
        <v>129.18708000000001</v>
      </c>
      <c r="H188" s="2">
        <f t="shared" si="1"/>
        <v>0.42000000000000171</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5545</v>
      </c>
      <c r="D189" s="1">
        <f>'PR-RAS'!E193</f>
        <v>22284.79</v>
      </c>
      <c r="E189" s="1">
        <v>0</v>
      </c>
      <c r="F189" s="1">
        <v>0</v>
      </c>
      <c r="G189" s="2">
        <f t="shared" si="0"/>
        <v>9421.5410400000001</v>
      </c>
      <c r="H189" s="2">
        <f t="shared" si="1"/>
        <v>0.20999999999912689</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17470</v>
      </c>
      <c r="D192" s="1">
        <f>'PR-RAS'!E196</f>
        <v>27742.54</v>
      </c>
      <c r="E192" s="1">
        <v>0</v>
      </c>
      <c r="F192" s="1">
        <v>0</v>
      </c>
      <c r="G192" s="2">
        <f t="shared" si="0"/>
        <v>13934.42028</v>
      </c>
      <c r="H192" s="2">
        <f t="shared" si="1"/>
        <v>0.45999999999912689</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17470</v>
      </c>
      <c r="D206" s="1">
        <f>'PR-RAS'!E210</f>
        <v>27742.54</v>
      </c>
      <c r="E206" s="1">
        <v>0</v>
      </c>
      <c r="F206" s="1">
        <v>0</v>
      </c>
      <c r="G206" s="2">
        <f t="shared" si="0"/>
        <v>14955.7914</v>
      </c>
      <c r="H206" s="2">
        <f t="shared" si="1"/>
        <v>0.45999999999912689</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10133</v>
      </c>
      <c r="D207" s="1">
        <f>'PR-RAS'!E211</f>
        <v>27035.95</v>
      </c>
      <c r="E207" s="1">
        <v>0</v>
      </c>
      <c r="F207" s="1">
        <v>0</v>
      </c>
      <c r="G207" s="2">
        <f t="shared" si="0"/>
        <v>13226.2094</v>
      </c>
      <c r="H207" s="2">
        <f t="shared" si="1"/>
        <v>4.9999999999272404E-2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706.59</v>
      </c>
      <c r="E209" s="1">
        <v>0</v>
      </c>
      <c r="F209" s="1">
        <v>0</v>
      </c>
      <c r="G209" s="2">
        <f t="shared" si="0"/>
        <v>293.94144</v>
      </c>
      <c r="H209" s="2">
        <f t="shared" si="1"/>
        <v>0.40999999999996817</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7337</v>
      </c>
      <c r="D210" s="1">
        <f>'PR-RAS'!E214</f>
        <v>0</v>
      </c>
      <c r="E210" s="1">
        <v>0</v>
      </c>
      <c r="F210" s="1">
        <v>0</v>
      </c>
      <c r="G210" s="2">
        <f t="shared" si="0"/>
        <v>1533.433</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40000</v>
      </c>
      <c r="E259" s="1">
        <v>0</v>
      </c>
      <c r="F259" s="1">
        <v>0</v>
      </c>
      <c r="G259" s="2">
        <f t="shared" si="0"/>
        <v>20640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40000</v>
      </c>
      <c r="E269" s="1">
        <v>0</v>
      </c>
      <c r="F269" s="1">
        <v>0</v>
      </c>
      <c r="G269" s="2">
        <f t="shared" si="8"/>
        <v>21440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40000</v>
      </c>
      <c r="E273" s="1">
        <v>0</v>
      </c>
      <c r="F273" s="1">
        <v>0</v>
      </c>
      <c r="G273" s="2">
        <f t="shared" si="8"/>
        <v>21760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3998849</v>
      </c>
      <c r="D285" s="1">
        <f>'PR-RAS'!E289</f>
        <v>4840735.4300000006</v>
      </c>
      <c r="E285" s="1">
        <v>0</v>
      </c>
      <c r="F285" s="1">
        <v>0</v>
      </c>
      <c r="G285" s="2">
        <f t="shared" si="8"/>
        <v>3885210.8402399998</v>
      </c>
      <c r="H285" s="2">
        <f t="shared" si="9"/>
        <v>0.43000000063329935</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377080</v>
      </c>
      <c r="D286" s="1">
        <f>'PR-RAS'!E290</f>
        <v>371042.95999999903</v>
      </c>
      <c r="E286" s="1">
        <v>0</v>
      </c>
      <c r="F286" s="1">
        <v>0</v>
      </c>
      <c r="G286" s="2">
        <f t="shared" si="8"/>
        <v>318962.28719999944</v>
      </c>
      <c r="H286" s="2">
        <f t="shared" si="9"/>
        <v>4.0000000968575478E-2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8"/>
        <v>0</v>
      </c>
      <c r="H288" s="2">
        <f t="shared" si="9"/>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18211.14</v>
      </c>
      <c r="D289" s="1">
        <f>'PR-RAS'!E293</f>
        <v>107984.14</v>
      </c>
      <c r="E289" s="1">
        <v>0</v>
      </c>
      <c r="F289" s="1">
        <v>0</v>
      </c>
      <c r="G289" s="2">
        <f t="shared" si="8"/>
        <v>67443.672959999996</v>
      </c>
      <c r="H289" s="2">
        <f t="shared" si="9"/>
        <v>0.27999999999883585</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466853</v>
      </c>
      <c r="D345" s="1">
        <f>'PR-RAS'!E350</f>
        <v>49361</v>
      </c>
      <c r="E345" s="1">
        <v>0</v>
      </c>
      <c r="F345" s="1">
        <v>0</v>
      </c>
      <c r="G345" s="2">
        <f t="shared" si="8"/>
        <v>194557.8</v>
      </c>
      <c r="H345" s="2">
        <f t="shared" si="9"/>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466853</v>
      </c>
      <c r="D358" s="1">
        <f>'PR-RAS'!E363</f>
        <v>49361</v>
      </c>
      <c r="E358" s="1">
        <v>0</v>
      </c>
      <c r="F358" s="1">
        <v>0</v>
      </c>
      <c r="G358" s="2">
        <f t="shared" si="8"/>
        <v>201910.27499999999</v>
      </c>
      <c r="H358" s="2">
        <f t="shared" si="9"/>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182827</v>
      </c>
      <c r="D359" s="1">
        <f>'PR-RAS'!E364</f>
        <v>0</v>
      </c>
      <c r="E359" s="1">
        <v>0</v>
      </c>
      <c r="F359" s="1">
        <v>0</v>
      </c>
      <c r="G359" s="2">
        <f t="shared" si="8"/>
        <v>65452.065999999999</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182827</v>
      </c>
      <c r="D361" s="1">
        <f>'PR-RAS'!E366</f>
        <v>0</v>
      </c>
      <c r="E361" s="1">
        <v>0</v>
      </c>
      <c r="F361" s="1">
        <v>0</v>
      </c>
      <c r="G361" s="2">
        <f t="shared" si="8"/>
        <v>65817.72</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284026</v>
      </c>
      <c r="D364" s="1">
        <f>'PR-RAS'!E369</f>
        <v>49361</v>
      </c>
      <c r="E364" s="1">
        <v>0</v>
      </c>
      <c r="F364" s="1">
        <v>0</v>
      </c>
      <c r="G364" s="2">
        <f t="shared" si="8"/>
        <v>138937.524</v>
      </c>
      <c r="H364" s="2">
        <f t="shared" si="9"/>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39316</v>
      </c>
      <c r="D365" s="1">
        <f>'PR-RAS'!E370</f>
        <v>0</v>
      </c>
      <c r="E365" s="1">
        <v>0</v>
      </c>
      <c r="F365" s="1">
        <v>0</v>
      </c>
      <c r="G365" s="2">
        <f t="shared" si="8"/>
        <v>14311.023999999999</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3304</v>
      </c>
      <c r="E366" s="1">
        <v>0</v>
      </c>
      <c r="F366" s="1">
        <v>0</v>
      </c>
      <c r="G366" s="2">
        <f t="shared" si="8"/>
        <v>2411.92</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20372</v>
      </c>
      <c r="E367" s="1">
        <v>0</v>
      </c>
      <c r="F367" s="1">
        <v>0</v>
      </c>
      <c r="G367" s="2">
        <f t="shared" si="8"/>
        <v>14912.304</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2369</v>
      </c>
      <c r="D370" s="1">
        <f>'PR-RAS'!E375</f>
        <v>0</v>
      </c>
      <c r="E370" s="1">
        <v>0</v>
      </c>
      <c r="F370" s="1">
        <v>0</v>
      </c>
      <c r="G370" s="2">
        <f t="shared" si="8"/>
        <v>874.16099999999994</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242341</v>
      </c>
      <c r="D371" s="1">
        <f>'PR-RAS'!E376</f>
        <v>25685</v>
      </c>
      <c r="E371" s="1">
        <v>0</v>
      </c>
      <c r="F371" s="1">
        <v>0</v>
      </c>
      <c r="G371" s="2">
        <f t="shared" si="8"/>
        <v>108673.06999999999</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466853</v>
      </c>
      <c r="D403" s="1">
        <f>'PR-RAS'!E408</f>
        <v>49361</v>
      </c>
      <c r="E403" s="1">
        <v>0</v>
      </c>
      <c r="F403" s="1">
        <v>0</v>
      </c>
      <c r="G403" s="2">
        <f t="shared" si="8"/>
        <v>227361.15000000002</v>
      </c>
      <c r="H403" s="2">
        <f t="shared" si="9"/>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4375929</v>
      </c>
      <c r="D407" s="1">
        <f>'PR-RAS'!E412</f>
        <v>5211778.3899999997</v>
      </c>
      <c r="E407" s="1">
        <v>0</v>
      </c>
      <c r="F407" s="1">
        <v>0</v>
      </c>
      <c r="G407" s="2">
        <f t="shared" si="8"/>
        <v>6008591.2266800003</v>
      </c>
      <c r="H407" s="2">
        <f t="shared" si="9"/>
        <v>0.38999999966472387</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4465702</v>
      </c>
      <c r="D408" s="1">
        <f>'PR-RAS'!E413</f>
        <v>4890096.4300000006</v>
      </c>
      <c r="E408" s="1">
        <v>0</v>
      </c>
      <c r="F408" s="1">
        <v>0</v>
      </c>
      <c r="G408" s="2">
        <f t="shared" si="8"/>
        <v>5798079.2080199998</v>
      </c>
      <c r="H408" s="2">
        <f t="shared" si="9"/>
        <v>0.43000000063329935</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321681.95999999903</v>
      </c>
      <c r="E409" s="1">
        <v>0</v>
      </c>
      <c r="F409" s="1">
        <v>0</v>
      </c>
      <c r="G409" s="2">
        <f t="shared" si="8"/>
        <v>262492.47935999918</v>
      </c>
      <c r="H409" s="2">
        <f t="shared" si="9"/>
        <v>4.0000000968575478E-2</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89773</v>
      </c>
      <c r="D410" s="1">
        <f>'PR-RAS'!E415</f>
        <v>0</v>
      </c>
      <c r="E410" s="1">
        <v>0</v>
      </c>
      <c r="F410" s="1">
        <v>0</v>
      </c>
      <c r="G410" s="2">
        <f t="shared" si="8"/>
        <v>36717.156999999999</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18211.14</v>
      </c>
      <c r="D412" s="1">
        <f>'PR-RAS'!E417</f>
        <v>107984.14</v>
      </c>
      <c r="E412" s="1">
        <v>0</v>
      </c>
      <c r="F412" s="1">
        <v>0</v>
      </c>
      <c r="G412" s="2">
        <f t="shared" si="8"/>
        <v>96247.741619999986</v>
      </c>
      <c r="H412" s="2">
        <f t="shared" si="9"/>
        <v>0.27999999999883585</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4375929</v>
      </c>
      <c r="D633" s="1">
        <f>'PR-RAS'!E639</f>
        <v>5211778.3899999997</v>
      </c>
      <c r="E633" s="1">
        <v>0</v>
      </c>
      <c r="F633" s="1">
        <v>0</v>
      </c>
      <c r="G633" s="2">
        <f t="shared" si="10"/>
        <v>9353275.01296</v>
      </c>
      <c r="H633" s="2">
        <f t="shared" si="11"/>
        <v>0.38999999966472387</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4465702</v>
      </c>
      <c r="D634" s="1">
        <f>'PR-RAS'!E640</f>
        <v>4890096.4300000006</v>
      </c>
      <c r="E634" s="1">
        <v>0</v>
      </c>
      <c r="F634" s="1">
        <v>0</v>
      </c>
      <c r="G634" s="2">
        <f t="shared" si="10"/>
        <v>9017651.4463800006</v>
      </c>
      <c r="H634" s="2">
        <f t="shared" si="11"/>
        <v>0.43000000063329935</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321681.95999999903</v>
      </c>
      <c r="E635" s="1">
        <v>0</v>
      </c>
      <c r="F635" s="1">
        <v>0</v>
      </c>
      <c r="G635" s="2">
        <f t="shared" si="10"/>
        <v>407892.72527999879</v>
      </c>
      <c r="H635" s="2">
        <f t="shared" si="11"/>
        <v>4.0000000968575478E-2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89773</v>
      </c>
      <c r="D636" s="1">
        <f>'PR-RAS'!E642</f>
        <v>0</v>
      </c>
      <c r="E636" s="1">
        <v>0</v>
      </c>
      <c r="F636" s="1">
        <v>0</v>
      </c>
      <c r="G636" s="2">
        <f t="shared" si="10"/>
        <v>57005.855000000003</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18211.14</v>
      </c>
      <c r="D638" s="1">
        <f>'PR-RAS'!E644</f>
        <v>107984.14</v>
      </c>
      <c r="E638" s="1">
        <v>0</v>
      </c>
      <c r="F638" s="1">
        <v>0</v>
      </c>
      <c r="G638" s="2">
        <f t="shared" si="10"/>
        <v>149172.29053999999</v>
      </c>
      <c r="H638" s="2">
        <f t="shared" si="11"/>
        <v>0.27999999999883585</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213697.81999999902</v>
      </c>
      <c r="E639" s="1">
        <v>0</v>
      </c>
      <c r="F639" s="1">
        <v>0</v>
      </c>
      <c r="G639" s="2">
        <f t="shared" si="10"/>
        <v>272678.41831999877</v>
      </c>
      <c r="H639" s="2">
        <f t="shared" si="11"/>
        <v>0.18000000098254532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107984.14</v>
      </c>
      <c r="D640" s="1">
        <f>'PR-RAS'!E646</f>
        <v>0</v>
      </c>
      <c r="E640" s="1">
        <v>0</v>
      </c>
      <c r="F640" s="1">
        <v>0</v>
      </c>
      <c r="G640" s="2">
        <f t="shared" si="10"/>
        <v>69001.865460000001</v>
      </c>
      <c r="H640" s="2">
        <f t="shared" si="11"/>
        <v>0.13999999999941792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9500.81</v>
      </c>
      <c r="D642" s="1">
        <f>'PR-RAS'!E649</f>
        <v>12705.98</v>
      </c>
      <c r="E642" s="1">
        <v>0</v>
      </c>
      <c r="F642" s="1">
        <v>0</v>
      </c>
      <c r="G642" s="2">
        <f t="shared" si="10"/>
        <v>22379.085569999999</v>
      </c>
      <c r="H642" s="2">
        <f t="shared" si="11"/>
        <v>0.21000000000094587</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7442030.6100000003</v>
      </c>
      <c r="D643" s="1">
        <f>'PR-RAS'!E650</f>
        <v>8367121.5</v>
      </c>
      <c r="E643" s="1">
        <v>0</v>
      </c>
      <c r="F643" s="1">
        <v>0</v>
      </c>
      <c r="G643" s="2">
        <f t="shared" si="10"/>
        <v>15521167.65762</v>
      </c>
      <c r="H643" s="2">
        <f t="shared" si="11"/>
        <v>0.88999999966472387</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7438825.4400000004</v>
      </c>
      <c r="D644" s="1">
        <f>'PR-RAS'!E651</f>
        <v>8370428.8700000001</v>
      </c>
      <c r="E644" s="1">
        <v>0</v>
      </c>
      <c r="F644" s="1">
        <v>0</v>
      </c>
      <c r="G644" s="2">
        <f t="shared" si="10"/>
        <v>15547536.284740001</v>
      </c>
      <c r="H644" s="2">
        <f t="shared" si="11"/>
        <v>0.57000000029802322</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12705.979999999516</v>
      </c>
      <c r="D645" s="1">
        <f>'PR-RAS'!E652</f>
        <v>9398.6100000003353</v>
      </c>
      <c r="E645" s="1">
        <v>0</v>
      </c>
      <c r="F645" s="1">
        <v>0</v>
      </c>
      <c r="G645" s="2">
        <f t="shared" si="10"/>
        <v>20288.060800000119</v>
      </c>
      <c r="H645" s="2">
        <f t="shared" si="11"/>
        <v>0.41000000014901161</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15</v>
      </c>
      <c r="D647" s="1">
        <f>'PR-RAS'!E654</f>
        <v>14</v>
      </c>
      <c r="E647" s="1">
        <v>0</v>
      </c>
      <c r="F647" s="1">
        <v>0</v>
      </c>
      <c r="G647" s="2">
        <f t="shared" si="10"/>
        <v>27.778000000000002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15</v>
      </c>
      <c r="D649" s="1">
        <f>'PR-RAS'!E656</f>
        <v>14</v>
      </c>
      <c r="E649" s="1">
        <v>0</v>
      </c>
      <c r="F649" s="1">
        <v>0</v>
      </c>
      <c r="G649" s="2">
        <f t="shared" si="10"/>
        <v>27.864000000000001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68684</v>
      </c>
      <c r="D660" s="1">
        <f>'PR-RAS'!E667</f>
        <v>0</v>
      </c>
      <c r="E660" s="1">
        <v>0</v>
      </c>
      <c r="F660" s="1">
        <v>0</v>
      </c>
      <c r="G660" s="2">
        <f t="shared" si="10"/>
        <v>45262.756000000001</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40491</v>
      </c>
      <c r="D711" s="1">
        <f>'PR-RAS'!E718</f>
        <v>47223.519999999997</v>
      </c>
      <c r="E711" s="1">
        <v>0</v>
      </c>
      <c r="F711" s="1">
        <v>0</v>
      </c>
      <c r="G711" s="2">
        <f t="shared" si="10"/>
        <v>95806.008399999977</v>
      </c>
      <c r="H711" s="2">
        <f t="shared" si="11"/>
        <v>0.48000000000320142</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284387</v>
      </c>
      <c r="D715" s="1">
        <f>'PR-RAS'!E722</f>
        <v>164103.01999999999</v>
      </c>
      <c r="E715" s="1">
        <v>0</v>
      </c>
      <c r="F715" s="1">
        <v>0</v>
      </c>
      <c r="G715" s="2">
        <f t="shared" si="10"/>
        <v>437391.43056000001</v>
      </c>
      <c r="H715" s="2">
        <f t="shared" si="11"/>
        <v>1.9999999989522621E-2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75228.990000000005</v>
      </c>
      <c r="E716" s="1">
        <v>0</v>
      </c>
      <c r="F716" s="1">
        <v>0</v>
      </c>
      <c r="G716" s="2">
        <f t="shared" si="10"/>
        <v>107577.45570000001</v>
      </c>
      <c r="H716" s="2">
        <f t="shared" si="11"/>
        <v>9.9999999947613105E-3</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7354</v>
      </c>
      <c r="D719" s="1">
        <f>'PR-RAS'!E726</f>
        <v>0</v>
      </c>
      <c r="E719" s="1">
        <v>0</v>
      </c>
      <c r="F719" s="1">
        <v>0</v>
      </c>
      <c r="G719" s="2">
        <f t="shared" si="10"/>
        <v>5280.1719999999996</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849902.66999999993</v>
      </c>
      <c r="D984" s="6">
        <f>BILANCA!E6</f>
        <v>1056390.45</v>
      </c>
      <c r="E984" s="6">
        <v>0</v>
      </c>
      <c r="F984" s="6">
        <v>0</v>
      </c>
      <c r="G984" s="7">
        <f t="shared" ref="G984:G1241" si="22">B984/1000*C984+B984/500*D984</f>
        <v>2962.6835699999997</v>
      </c>
      <c r="H984" s="7">
        <f t="shared" si="19"/>
        <v>0.78000000002793968</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479570.37999999995</v>
      </c>
      <c r="D985" s="1">
        <f>BILANCA!E7</f>
        <v>427785.4599999999</v>
      </c>
      <c r="E985" s="1">
        <v>0</v>
      </c>
      <c r="F985" s="1">
        <v>0</v>
      </c>
      <c r="G985" s="2">
        <f t="shared" si="22"/>
        <v>2670.2825999999995</v>
      </c>
      <c r="H985" s="2">
        <f t="shared" si="19"/>
        <v>0.83999999985098839</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419159.98999999993</v>
      </c>
      <c r="D990" s="1">
        <f>BILANCA!E12</f>
        <v>383379.65999999992</v>
      </c>
      <c r="E990" s="1">
        <v>0</v>
      </c>
      <c r="F990" s="1">
        <v>0</v>
      </c>
      <c r="G990" s="2">
        <f t="shared" si="22"/>
        <v>8301.4351699999988</v>
      </c>
      <c r="H990" s="2">
        <f t="shared" si="19"/>
        <v>0.35000000015133992</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153443.08000000002</v>
      </c>
      <c r="D991" s="1">
        <f>BILANCA!E13</f>
        <v>137284.19</v>
      </c>
      <c r="E991" s="1">
        <v>0</v>
      </c>
      <c r="F991" s="1">
        <v>0</v>
      </c>
      <c r="G991" s="2">
        <f t="shared" si="22"/>
        <v>3424.09168</v>
      </c>
      <c r="H991" s="2">
        <f t="shared" si="19"/>
        <v>0.27000000001862645</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161588.94</v>
      </c>
      <c r="D993" s="1">
        <f>BILANCA!E15</f>
        <v>161588.95000000001</v>
      </c>
      <c r="E993" s="1">
        <v>0</v>
      </c>
      <c r="F993" s="1">
        <v>0</v>
      </c>
      <c r="G993" s="2">
        <f t="shared" si="22"/>
        <v>4847.6684000000005</v>
      </c>
      <c r="H993" s="2">
        <f t="shared" si="19"/>
        <v>0.10999999998603016</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8145.86</v>
      </c>
      <c r="D996" s="1">
        <f>BILANCA!E18</f>
        <v>24304.76</v>
      </c>
      <c r="E996" s="1">
        <v>0</v>
      </c>
      <c r="F996" s="1">
        <v>0</v>
      </c>
      <c r="G996" s="2">
        <f t="shared" si="22"/>
        <v>737.81993999999986</v>
      </c>
      <c r="H996" s="2">
        <f t="shared" si="19"/>
        <v>0.38000000000192813</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265716.90999999992</v>
      </c>
      <c r="D997" s="1">
        <f>BILANCA!E19</f>
        <v>246095.46999999994</v>
      </c>
      <c r="E997" s="1">
        <v>0</v>
      </c>
      <c r="F997" s="1">
        <v>0</v>
      </c>
      <c r="G997" s="2">
        <f t="shared" si="22"/>
        <v>10610.709899999998</v>
      </c>
      <c r="H997" s="2">
        <f t="shared" si="19"/>
        <v>0.56000000002677552</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106426.23</v>
      </c>
      <c r="D998" s="1">
        <f>BILANCA!E20</f>
        <v>106426.23</v>
      </c>
      <c r="E998" s="1">
        <v>0</v>
      </c>
      <c r="F998" s="1">
        <v>0</v>
      </c>
      <c r="G998" s="2">
        <f t="shared" si="22"/>
        <v>4789.1803499999996</v>
      </c>
      <c r="H998" s="2">
        <f t="shared" si="19"/>
        <v>0.45999999999185093</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11900</v>
      </c>
      <c r="D999" s="1">
        <f>BILANCA!E21</f>
        <v>15204</v>
      </c>
      <c r="E999" s="1">
        <v>0</v>
      </c>
      <c r="F999" s="1">
        <v>0</v>
      </c>
      <c r="G999" s="2">
        <f t="shared" si="22"/>
        <v>676.928</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20792</v>
      </c>
      <c r="D1000" s="1">
        <f>BILANCA!E22</f>
        <v>20792</v>
      </c>
      <c r="E1000" s="1">
        <v>0</v>
      </c>
      <c r="F1000" s="1">
        <v>0</v>
      </c>
      <c r="G1000" s="2">
        <f t="shared" si="22"/>
        <v>1060.3920000000001</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2368.8000000000002</v>
      </c>
      <c r="D1001" s="1">
        <f>BILANCA!E23</f>
        <v>2368.8000000000002</v>
      </c>
      <c r="E1001" s="1">
        <v>0</v>
      </c>
      <c r="F1001" s="1">
        <v>0</v>
      </c>
      <c r="G1001" s="2">
        <f t="shared" si="22"/>
        <v>127.9152</v>
      </c>
      <c r="H1001" s="2">
        <f t="shared" si="19"/>
        <v>0.3999999999996362</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163776.54</v>
      </c>
      <c r="D1004" s="1">
        <f>BILANCA!E26</f>
        <v>209833.54</v>
      </c>
      <c r="E1004" s="1">
        <v>0</v>
      </c>
      <c r="F1004" s="1">
        <v>0</v>
      </c>
      <c r="G1004" s="2">
        <f t="shared" si="22"/>
        <v>12252.316020000002</v>
      </c>
      <c r="H1004" s="2">
        <f t="shared" si="19"/>
        <v>0.91999999998370185</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39546.660000000003</v>
      </c>
      <c r="D1006" s="1">
        <f>BILANCA!E28</f>
        <v>108529.1</v>
      </c>
      <c r="E1006" s="1">
        <v>0</v>
      </c>
      <c r="F1006" s="1">
        <v>0</v>
      </c>
      <c r="G1006" s="2">
        <f t="shared" si="22"/>
        <v>5901.9117800000004</v>
      </c>
      <c r="H1006" s="2">
        <f t="shared" si="19"/>
        <v>0.44000000000232831</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60410.39</v>
      </c>
      <c r="D1041" s="1">
        <f>BILANCA!E63</f>
        <v>44405.799999999988</v>
      </c>
      <c r="E1041" s="1">
        <v>0</v>
      </c>
      <c r="F1041" s="1">
        <v>0</v>
      </c>
      <c r="G1041" s="2">
        <f t="shared" si="22"/>
        <v>8654.8754199999985</v>
      </c>
      <c r="H1041" s="2">
        <f t="shared" si="19"/>
        <v>0.59000000001105946</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45130.39</v>
      </c>
      <c r="D1042" s="1">
        <f>BILANCA!E64</f>
        <v>38025.799999999988</v>
      </c>
      <c r="E1042" s="1">
        <v>0</v>
      </c>
      <c r="F1042" s="1">
        <v>0</v>
      </c>
      <c r="G1042" s="2">
        <f t="shared" si="22"/>
        <v>7149.7374099999979</v>
      </c>
      <c r="H1042" s="2">
        <f t="shared" si="19"/>
        <v>0.59000000001105946</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15280</v>
      </c>
      <c r="D1045" s="1">
        <f>BILANCA!E67</f>
        <v>6380</v>
      </c>
      <c r="E1045" s="1">
        <v>0</v>
      </c>
      <c r="F1045" s="1">
        <v>0</v>
      </c>
      <c r="G1045" s="2">
        <f t="shared" si="22"/>
        <v>1738.48</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370332.29000000004</v>
      </c>
      <c r="D1046" s="1">
        <f>BILANCA!E68</f>
        <v>628604.99</v>
      </c>
      <c r="E1046" s="1">
        <v>0</v>
      </c>
      <c r="F1046" s="1">
        <v>0</v>
      </c>
      <c r="G1046" s="2">
        <f t="shared" si="22"/>
        <v>102535.16301</v>
      </c>
      <c r="H1046" s="2">
        <f t="shared" si="19"/>
        <v>0.30000000004656613</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12705.98</v>
      </c>
      <c r="D1047" s="1">
        <f>BILANCA!E69</f>
        <v>9398.61</v>
      </c>
      <c r="E1047" s="1">
        <v>0</v>
      </c>
      <c r="F1047" s="1">
        <v>0</v>
      </c>
      <c r="G1047" s="2">
        <f t="shared" si="22"/>
        <v>2016.2048000000002</v>
      </c>
      <c r="H1047" s="2">
        <f t="shared" si="19"/>
        <v>0.40999999999985448</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12705.98</v>
      </c>
      <c r="D1048" s="1">
        <f>BILANCA!E70</f>
        <v>9398.61</v>
      </c>
      <c r="E1048" s="1">
        <v>0</v>
      </c>
      <c r="F1048" s="1">
        <v>0</v>
      </c>
      <c r="G1048" s="2">
        <f t="shared" si="22"/>
        <v>2047.7080000000001</v>
      </c>
      <c r="H1048" s="2">
        <f t="shared" si="19"/>
        <v>0.40999999999985448</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10205.98</v>
      </c>
      <c r="D1050" s="1">
        <f>BILANCA!E72</f>
        <v>5898.61</v>
      </c>
      <c r="E1050" s="1">
        <v>0</v>
      </c>
      <c r="F1050" s="1">
        <v>0</v>
      </c>
      <c r="G1050" s="2">
        <f t="shared" si="22"/>
        <v>1474.2143999999998</v>
      </c>
      <c r="H1050" s="2">
        <f t="shared" si="19"/>
        <v>0.41000000000076398</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2500</v>
      </c>
      <c r="D1051" s="1">
        <f>BILANCA!E73</f>
        <v>3500</v>
      </c>
      <c r="E1051" s="1">
        <v>0</v>
      </c>
      <c r="F1051" s="1">
        <v>0</v>
      </c>
      <c r="G1051" s="2">
        <f t="shared" si="22"/>
        <v>646</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291034.03000000003</v>
      </c>
      <c r="D1056" s="1">
        <f>BILANCA!E78</f>
        <v>472965.67</v>
      </c>
      <c r="E1056" s="1">
        <v>0</v>
      </c>
      <c r="F1056" s="1">
        <v>0</v>
      </c>
      <c r="G1056" s="2">
        <f t="shared" si="22"/>
        <v>90298.472009999998</v>
      </c>
      <c r="H1056" s="2">
        <f t="shared" si="19"/>
        <v>0.36000000004423782</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6092</v>
      </c>
      <c r="D1061" s="1">
        <f>BILANCA!E83</f>
        <v>4871.8100000000004</v>
      </c>
      <c r="E1061" s="1">
        <v>0</v>
      </c>
      <c r="F1061" s="1">
        <v>0</v>
      </c>
      <c r="G1061" s="2">
        <f t="shared" si="22"/>
        <v>1235.1783600000001</v>
      </c>
      <c r="H1061" s="2">
        <f t="shared" si="19"/>
        <v>0.18999999999959982</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284942.03000000003</v>
      </c>
      <c r="D1062" s="1">
        <f>BILANCA!E84</f>
        <v>467200.86</v>
      </c>
      <c r="E1062" s="1">
        <v>0</v>
      </c>
      <c r="F1062" s="1">
        <v>0</v>
      </c>
      <c r="G1062" s="2">
        <f t="shared" si="22"/>
        <v>96328.15625</v>
      </c>
      <c r="H1062" s="2">
        <f t="shared" si="19"/>
        <v>0.17000000004190952</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893</v>
      </c>
      <c r="E1064" s="1">
        <v>0</v>
      </c>
      <c r="F1064" s="1">
        <v>0</v>
      </c>
      <c r="G1064" s="2">
        <f t="shared" si="22"/>
        <v>144.666</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66592.28</v>
      </c>
      <c r="D1124" s="1">
        <f>BILANCA!E146</f>
        <v>146240.71</v>
      </c>
      <c r="E1124" s="1">
        <v>0</v>
      </c>
      <c r="F1124" s="1">
        <v>0</v>
      </c>
      <c r="G1124" s="2">
        <f t="shared" si="22"/>
        <v>50629.391699999993</v>
      </c>
      <c r="H1124" s="2">
        <f t="shared" si="23"/>
        <v>0.57000000000698492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66592.28</v>
      </c>
      <c r="D1138" s="1">
        <f>BILANCA!E160</f>
        <v>146240.71</v>
      </c>
      <c r="E1138" s="1">
        <v>0</v>
      </c>
      <c r="F1138" s="1">
        <v>0</v>
      </c>
      <c r="G1138" s="2">
        <f t="shared" si="22"/>
        <v>55656.423499999997</v>
      </c>
      <c r="H1138" s="2">
        <f t="shared" si="23"/>
        <v>0.57000000000698492</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849902.66999999993</v>
      </c>
      <c r="D1152" s="1">
        <f>BILANCA!E175</f>
        <v>1056390.45</v>
      </c>
      <c r="E1152" s="1">
        <v>0</v>
      </c>
      <c r="F1152" s="1">
        <v>0</v>
      </c>
      <c r="G1152" s="2">
        <f t="shared" si="22"/>
        <v>500693.52333</v>
      </c>
      <c r="H1152" s="2">
        <f t="shared" si="23"/>
        <v>0.78000000002793968</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518726.80999999994</v>
      </c>
      <c r="D1153" s="1">
        <f>BILANCA!E176</f>
        <v>473074.32</v>
      </c>
      <c r="E1153" s="1">
        <v>0</v>
      </c>
      <c r="F1153" s="1">
        <v>0</v>
      </c>
      <c r="G1153" s="2">
        <f t="shared" si="22"/>
        <v>249028.82650000002</v>
      </c>
      <c r="H1153" s="2">
        <f t="shared" si="23"/>
        <v>0.51000000006752089</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421580.95999999996</v>
      </c>
      <c r="D1154" s="1">
        <f>BILANCA!E177</f>
        <v>473074.32</v>
      </c>
      <c r="E1154" s="1">
        <v>0</v>
      </c>
      <c r="F1154" s="1">
        <v>0</v>
      </c>
      <c r="G1154" s="2">
        <f t="shared" si="22"/>
        <v>233881.76160000003</v>
      </c>
      <c r="H1154" s="2">
        <f t="shared" si="23"/>
        <v>0.36000000004423782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132879.82999999999</v>
      </c>
      <c r="D1155" s="1">
        <f>BILANCA!E178</f>
        <v>138792.32999999999</v>
      </c>
      <c r="E1155" s="1">
        <v>0</v>
      </c>
      <c r="F1155" s="1">
        <v>0</v>
      </c>
      <c r="G1155" s="2">
        <f t="shared" si="22"/>
        <v>70599.892279999985</v>
      </c>
      <c r="H1155" s="2">
        <f t="shared" si="23"/>
        <v>0.5</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275588.5</v>
      </c>
      <c r="D1156" s="1">
        <f>BILANCA!E179</f>
        <v>307585.42</v>
      </c>
      <c r="E1156" s="1">
        <v>0</v>
      </c>
      <c r="F1156" s="1">
        <v>0</v>
      </c>
      <c r="G1156" s="2">
        <f t="shared" si="22"/>
        <v>154101.36581999998</v>
      </c>
      <c r="H1156" s="2">
        <f t="shared" si="23"/>
        <v>0.91999999998370185</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8.75</v>
      </c>
      <c r="D1157" s="1">
        <f>BILANCA!E180</f>
        <v>733.84</v>
      </c>
      <c r="E1157" s="1">
        <v>0</v>
      </c>
      <c r="F1157" s="1">
        <v>0</v>
      </c>
      <c r="G1157" s="2">
        <f t="shared" si="22"/>
        <v>256.89882</v>
      </c>
      <c r="H1157" s="2">
        <f t="shared" si="23"/>
        <v>0.40999999999996817</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8.75</v>
      </c>
      <c r="D1160" s="1">
        <f>BILANCA!E183</f>
        <v>733.84</v>
      </c>
      <c r="E1160" s="1">
        <v>0</v>
      </c>
      <c r="F1160" s="1">
        <v>0</v>
      </c>
      <c r="G1160" s="2">
        <f t="shared" si="22"/>
        <v>261.32810999999998</v>
      </c>
      <c r="H1160" s="2">
        <f t="shared" si="23"/>
        <v>0.40999999999996817</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13103.88</v>
      </c>
      <c r="D1165" s="1">
        <f>BILANCA!E188</f>
        <v>25962.73</v>
      </c>
      <c r="E1165" s="1">
        <v>0</v>
      </c>
      <c r="F1165" s="1">
        <v>0</v>
      </c>
      <c r="G1165" s="2">
        <f t="shared" si="22"/>
        <v>11835.33988</v>
      </c>
      <c r="H1165" s="2">
        <f t="shared" si="23"/>
        <v>0.39000000000123691</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97145.85</v>
      </c>
      <c r="D1166" s="1">
        <f>BILANCA!E189</f>
        <v>0</v>
      </c>
      <c r="E1166" s="1">
        <v>0</v>
      </c>
      <c r="F1166" s="1">
        <v>0</v>
      </c>
      <c r="G1166" s="2">
        <f t="shared" si="22"/>
        <v>17777.690549999999</v>
      </c>
      <c r="H1166" s="2">
        <f t="shared" si="23"/>
        <v>0.14999999999417923</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331175.86</v>
      </c>
      <c r="D1214" s="1">
        <f>BILANCA!E237</f>
        <v>583316.13</v>
      </c>
      <c r="E1214" s="1">
        <v>0</v>
      </c>
      <c r="F1214" s="1">
        <v>0</v>
      </c>
      <c r="G1214" s="2">
        <f t="shared" si="22"/>
        <v>345993.67572</v>
      </c>
      <c r="H1214" s="2">
        <f t="shared" si="23"/>
        <v>0.27000000001862645</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439160</v>
      </c>
      <c r="D1215" s="1">
        <f>BILANCA!E238</f>
        <v>369618.31</v>
      </c>
      <c r="E1215" s="1">
        <v>0</v>
      </c>
      <c r="F1215" s="1">
        <v>0</v>
      </c>
      <c r="G1215" s="2">
        <f t="shared" si="22"/>
        <v>273388.01584000001</v>
      </c>
      <c r="H1215" s="2">
        <f t="shared" si="23"/>
        <v>0.30999999999767169</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439160</v>
      </c>
      <c r="D1216" s="1">
        <f>BILANCA!E239</f>
        <v>369618.31</v>
      </c>
      <c r="E1216" s="1">
        <v>0</v>
      </c>
      <c r="F1216" s="1">
        <v>0</v>
      </c>
      <c r="G1216" s="2">
        <f t="shared" si="22"/>
        <v>274566.41246000002</v>
      </c>
      <c r="H1216" s="2">
        <f t="shared" si="23"/>
        <v>0.30999999999767169</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439160</v>
      </c>
      <c r="D1217" s="1">
        <f>BILANCA!E240</f>
        <v>369618.31</v>
      </c>
      <c r="E1217" s="1">
        <v>0</v>
      </c>
      <c r="F1217" s="1">
        <v>0</v>
      </c>
      <c r="G1217" s="2">
        <f t="shared" si="22"/>
        <v>275744.80908000004</v>
      </c>
      <c r="H1217" s="2">
        <f t="shared" si="23"/>
        <v>0.30999999999767169</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-107984.14</v>
      </c>
      <c r="D1222" s="1">
        <f>BILANCA!E245</f>
        <v>213697.82</v>
      </c>
      <c r="E1222" s="1">
        <v>0</v>
      </c>
      <c r="F1222" s="1">
        <v>0</v>
      </c>
      <c r="G1222" s="2">
        <f t="shared" si="22"/>
        <v>76339.348500000007</v>
      </c>
      <c r="H1222" s="2">
        <f t="shared" si="23"/>
        <v>0.319999999992433</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213697.82</v>
      </c>
      <c r="E1223" s="1">
        <v>0</v>
      </c>
      <c r="F1223" s="1">
        <v>0</v>
      </c>
      <c r="G1223" s="2">
        <f t="shared" si="22"/>
        <v>102574.95359999999</v>
      </c>
      <c r="H1223" s="2">
        <f t="shared" si="23"/>
        <v>0.17999999999301508</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213697.82</v>
      </c>
      <c r="E1224" s="1">
        <v>0</v>
      </c>
      <c r="F1224" s="1">
        <v>0</v>
      </c>
      <c r="G1224" s="2">
        <f t="shared" si="22"/>
        <v>103002.34924</v>
      </c>
      <c r="H1224" s="2">
        <f t="shared" si="23"/>
        <v>0.17999999999301508</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107984.14</v>
      </c>
      <c r="D1227" s="1">
        <f>BILANCA!E250</f>
        <v>0</v>
      </c>
      <c r="E1227" s="1">
        <v>0</v>
      </c>
      <c r="F1227" s="1">
        <v>0</v>
      </c>
      <c r="G1227" s="2">
        <f t="shared" si="22"/>
        <v>26348.130160000001</v>
      </c>
      <c r="H1227" s="2">
        <f t="shared" si="23"/>
        <v>0.13999999999941792</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107984.14</v>
      </c>
      <c r="D1228" s="1">
        <f>BILANCA!E251</f>
        <v>0</v>
      </c>
      <c r="E1228" s="1">
        <v>0</v>
      </c>
      <c r="F1228" s="1">
        <v>0</v>
      </c>
      <c r="G1228" s="2">
        <f t="shared" si="22"/>
        <v>26456.114300000001</v>
      </c>
      <c r="H1228" s="2">
        <f t="shared" si="23"/>
        <v>0.13999999999941792</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66592.28</v>
      </c>
      <c r="D1240" s="1">
        <f>BILANCA!E264</f>
        <v>146240.71</v>
      </c>
      <c r="E1240" s="1">
        <v>0</v>
      </c>
      <c r="F1240" s="1">
        <v>0</v>
      </c>
      <c r="G1240" s="2">
        <f t="shared" si="22"/>
        <v>92281.940900000001</v>
      </c>
      <c r="H1240" s="2">
        <f t="shared" si="23"/>
        <v>0.57000000000698492</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421580.96</v>
      </c>
      <c r="D1263" s="1">
        <f>BILANCA!E287</f>
        <v>334281.99</v>
      </c>
      <c r="E1263" s="1">
        <v>0</v>
      </c>
      <c r="F1263" s="1">
        <v>0</v>
      </c>
      <c r="G1263" s="2">
        <f t="shared" si="24"/>
        <v>305240.58319999999</v>
      </c>
      <c r="H1263" s="2">
        <f t="shared" si="23"/>
        <v>4.9999999988358468E-2</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138792.32999999999</v>
      </c>
      <c r="E1264" s="1">
        <v>0</v>
      </c>
      <c r="F1264" s="1">
        <v>0</v>
      </c>
      <c r="G1264" s="2">
        <f t="shared" si="24"/>
        <v>78001.28946</v>
      </c>
      <c r="H1264" s="2">
        <f t="shared" si="23"/>
        <v>0.32999999998719431</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97145.85</v>
      </c>
      <c r="D1265" s="1">
        <f>BILANCA!E289</f>
        <v>0</v>
      </c>
      <c r="E1265" s="1">
        <v>0</v>
      </c>
      <c r="F1265" s="1">
        <v>0</v>
      </c>
      <c r="G1265" s="2">
        <f t="shared" si="24"/>
        <v>27395.129699999998</v>
      </c>
      <c r="H1265" s="2">
        <f t="shared" si="23"/>
        <v>0.14999999999417923</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4465702</v>
      </c>
      <c r="D1329" s="1">
        <f>'RAS-funkcijski'!E35</f>
        <v>4890096.43</v>
      </c>
      <c r="E1329" s="1">
        <v>0</v>
      </c>
      <c r="F1329" s="1">
        <v>0</v>
      </c>
      <c r="G1329" s="2">
        <f t="shared" si="24"/>
        <v>441622.74065999995</v>
      </c>
      <c r="H1329" s="2">
        <f t="shared" si="23"/>
        <v>0.42999999970197678</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4465702</v>
      </c>
      <c r="D1355" s="1">
        <f>'RAS-funkcijski'!E61</f>
        <v>4890096.43</v>
      </c>
      <c r="E1355" s="1">
        <v>0</v>
      </c>
      <c r="F1355" s="1">
        <v>0</v>
      </c>
      <c r="G1355" s="2">
        <f t="shared" si="24"/>
        <v>812016.0070199999</v>
      </c>
      <c r="H1355" s="2">
        <f t="shared" si="27"/>
        <v>0.42999999970197678</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4465702</v>
      </c>
      <c r="D1357" s="1">
        <f>'RAS-funkcijski'!E63</f>
        <v>4890096.43</v>
      </c>
      <c r="E1357" s="1">
        <v>0</v>
      </c>
      <c r="F1357" s="1">
        <v>0</v>
      </c>
      <c r="G1357" s="2">
        <f t="shared" si="24"/>
        <v>840507.7967399999</v>
      </c>
      <c r="H1357" s="2">
        <f t="shared" si="27"/>
        <v>0.42999999970197678</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4465702</v>
      </c>
      <c r="D1435" s="13">
        <f>'RAS-funkcijski'!E141</f>
        <v>4890096.43</v>
      </c>
      <c r="E1435" s="13">
        <v>0</v>
      </c>
      <c r="F1435" s="13">
        <v>0</v>
      </c>
      <c r="G1435" s="14">
        <f t="shared" si="24"/>
        <v>1951687.5958199999</v>
      </c>
      <c r="H1435" s="14">
        <f t="shared" si="27"/>
        <v>0.42999999970197678</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518726.63</v>
      </c>
      <c r="D1480" s="6"/>
      <c r="E1480" s="6">
        <v>0</v>
      </c>
      <c r="F1480" s="6">
        <v>0</v>
      </c>
      <c r="G1480" s="7">
        <f t="shared" ref="G1480:G1580" si="34">B1480/1000*C1480</f>
        <v>518.72663</v>
      </c>
      <c r="H1480" s="7">
        <f t="shared" ref="H1480:H1580" si="35">ABS(C1480-ROUND(C1480,0))</f>
        <v>0.36999999999534339</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5789467.1100000003</v>
      </c>
      <c r="D1481" s="1">
        <v>0</v>
      </c>
      <c r="E1481" s="1">
        <v>0</v>
      </c>
      <c r="F1481" s="1">
        <v>0</v>
      </c>
      <c r="G1481" s="2">
        <f t="shared" si="34"/>
        <v>11578.934220000001</v>
      </c>
      <c r="H1481" s="2">
        <f t="shared" si="35"/>
        <v>0.11000000033527613</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5721115.8600000003</v>
      </c>
      <c r="D1483" s="1">
        <v>0</v>
      </c>
      <c r="E1483" s="1">
        <v>0</v>
      </c>
      <c r="F1483" s="1">
        <v>0</v>
      </c>
      <c r="G1483" s="2">
        <f t="shared" si="34"/>
        <v>22884.463440000003</v>
      </c>
      <c r="H1483" s="2">
        <f t="shared" si="35"/>
        <v>0.13999999966472387</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1834805.94</v>
      </c>
      <c r="D1484" s="1">
        <v>0</v>
      </c>
      <c r="E1484" s="1">
        <v>0</v>
      </c>
      <c r="F1484" s="1">
        <v>0</v>
      </c>
      <c r="G1484" s="2">
        <f t="shared" si="34"/>
        <v>9174.0296999999991</v>
      </c>
      <c r="H1484" s="2">
        <f t="shared" si="35"/>
        <v>6.0000000055879354E-2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3474120.89</v>
      </c>
      <c r="D1485" s="1">
        <v>0</v>
      </c>
      <c r="E1485" s="1">
        <v>0</v>
      </c>
      <c r="F1485" s="1">
        <v>0</v>
      </c>
      <c r="G1485" s="2">
        <f t="shared" si="34"/>
        <v>20844.725340000001</v>
      </c>
      <c r="H1485" s="2">
        <f t="shared" si="35"/>
        <v>0.10999999986961484</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1777.84</v>
      </c>
      <c r="D1486" s="1">
        <v>0</v>
      </c>
      <c r="E1486" s="1">
        <v>0</v>
      </c>
      <c r="F1486" s="1">
        <v>0</v>
      </c>
      <c r="G1486" s="2">
        <f t="shared" si="34"/>
        <v>12.444879999999999</v>
      </c>
      <c r="H1486" s="2">
        <f t="shared" si="35"/>
        <v>0.16000000000008185</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410411.19</v>
      </c>
      <c r="D1491" s="1">
        <v>0</v>
      </c>
      <c r="E1491" s="1">
        <v>0</v>
      </c>
      <c r="F1491" s="1">
        <v>0</v>
      </c>
      <c r="G1491" s="2">
        <f t="shared" si="34"/>
        <v>4924.9342800000004</v>
      </c>
      <c r="H1491" s="2">
        <f t="shared" si="35"/>
        <v>0.19000000000232831</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68351.25</v>
      </c>
      <c r="D1492" s="1">
        <v>0</v>
      </c>
      <c r="E1492" s="1">
        <v>0</v>
      </c>
      <c r="F1492" s="1">
        <v>0</v>
      </c>
      <c r="G1492" s="2">
        <f t="shared" si="34"/>
        <v>888.56624999999997</v>
      </c>
      <c r="H1492" s="2">
        <f t="shared" si="35"/>
        <v>0.25</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5835119.4199999999</v>
      </c>
      <c r="D1499" s="1">
        <v>0</v>
      </c>
      <c r="E1499" s="1">
        <v>0</v>
      </c>
      <c r="F1499" s="1">
        <v>0</v>
      </c>
      <c r="G1499" s="2">
        <f t="shared" si="34"/>
        <v>116702.3884</v>
      </c>
      <c r="H1499" s="2">
        <f t="shared" si="35"/>
        <v>0.41999999992549419</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5669622.3200000003</v>
      </c>
      <c r="D1501" s="1">
        <v>0</v>
      </c>
      <c r="E1501" s="1">
        <v>0</v>
      </c>
      <c r="F1501" s="1">
        <v>0</v>
      </c>
      <c r="G1501" s="2">
        <f t="shared" si="34"/>
        <v>124731.69104000001</v>
      </c>
      <c r="H1501" s="2">
        <f t="shared" si="35"/>
        <v>0.32000000029802322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1828893.44</v>
      </c>
      <c r="D1502" s="1">
        <v>0</v>
      </c>
      <c r="E1502" s="1">
        <v>0</v>
      </c>
      <c r="F1502" s="1">
        <v>0</v>
      </c>
      <c r="G1502" s="2">
        <f t="shared" si="34"/>
        <v>42064.549119999996</v>
      </c>
      <c r="H1502" s="2">
        <f t="shared" si="35"/>
        <v>0.43999999994412065</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3442123.79</v>
      </c>
      <c r="D1503" s="1">
        <v>0</v>
      </c>
      <c r="E1503" s="1">
        <v>0</v>
      </c>
      <c r="F1503" s="1">
        <v>0</v>
      </c>
      <c r="G1503" s="2">
        <f t="shared" si="34"/>
        <v>82610.970960000006</v>
      </c>
      <c r="H1503" s="2">
        <f t="shared" si="35"/>
        <v>0.2099999999627471</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1052.75</v>
      </c>
      <c r="D1504" s="1">
        <v>0</v>
      </c>
      <c r="E1504" s="1">
        <v>0</v>
      </c>
      <c r="F1504" s="1">
        <v>0</v>
      </c>
      <c r="G1504" s="2">
        <f t="shared" si="34"/>
        <v>26.318750000000001</v>
      </c>
      <c r="H1504" s="2">
        <f t="shared" si="35"/>
        <v>0.25</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397552.34</v>
      </c>
      <c r="D1509" s="1">
        <v>0</v>
      </c>
      <c r="E1509" s="1">
        <v>0</v>
      </c>
      <c r="F1509" s="1">
        <v>0</v>
      </c>
      <c r="G1509" s="2">
        <f t="shared" si="34"/>
        <v>11926.5702</v>
      </c>
      <c r="H1509" s="2">
        <f t="shared" si="35"/>
        <v>0.34000000002561137</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165497.1</v>
      </c>
      <c r="D1510" s="1">
        <v>0</v>
      </c>
      <c r="E1510" s="1">
        <v>0</v>
      </c>
      <c r="F1510" s="1">
        <v>0</v>
      </c>
      <c r="G1510" s="2">
        <f t="shared" si="34"/>
        <v>5130.4101000000001</v>
      </c>
      <c r="H1510" s="2">
        <f t="shared" si="35"/>
        <v>0.10000000000582077</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473074.3200000003</v>
      </c>
      <c r="D1517" s="1">
        <v>0</v>
      </c>
      <c r="E1517" s="1">
        <v>0</v>
      </c>
      <c r="F1517" s="1">
        <v>0</v>
      </c>
      <c r="G1517" s="2">
        <f t="shared" si="34"/>
        <v>17976.824160000011</v>
      </c>
      <c r="H1517" s="2">
        <f t="shared" si="35"/>
        <v>0.32000000029802322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334281.99</v>
      </c>
      <c r="D1518" s="1">
        <v>0</v>
      </c>
      <c r="E1518" s="1">
        <v>0</v>
      </c>
      <c r="F1518" s="1">
        <v>0</v>
      </c>
      <c r="G1518" s="2">
        <f t="shared" si="34"/>
        <v>13036.99761</v>
      </c>
      <c r="H1518" s="2">
        <f t="shared" si="35"/>
        <v>1.0000000009313226E-2</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334281.99</v>
      </c>
      <c r="D1524" s="1">
        <v>0</v>
      </c>
      <c r="E1524" s="1">
        <v>0</v>
      </c>
      <c r="F1524" s="1">
        <v>0</v>
      </c>
      <c r="G1524" s="2">
        <f t="shared" si="34"/>
        <v>15042.689549999999</v>
      </c>
      <c r="H1524" s="2">
        <f t="shared" si="35"/>
        <v>1.0000000009313226E-2</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307585.42</v>
      </c>
      <c r="D1530" s="1">
        <v>0</v>
      </c>
      <c r="E1530" s="1">
        <v>0</v>
      </c>
      <c r="F1530" s="1">
        <v>0</v>
      </c>
      <c r="G1530" s="2">
        <f t="shared" si="34"/>
        <v>15686.856419999998</v>
      </c>
      <c r="H1530" s="2">
        <f t="shared" si="35"/>
        <v>0.41999999998370185</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307585.42</v>
      </c>
      <c r="D1531" s="1">
        <v>0</v>
      </c>
      <c r="E1531" s="1">
        <v>0</v>
      </c>
      <c r="F1531" s="1">
        <v>0</v>
      </c>
      <c r="G1531" s="2">
        <f t="shared" si="34"/>
        <v>15994.441839999998</v>
      </c>
      <c r="H1531" s="2">
        <f t="shared" si="35"/>
        <v>0.41999999998370185</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733.84</v>
      </c>
      <c r="D1535" s="1">
        <v>0</v>
      </c>
      <c r="E1535" s="1">
        <v>0</v>
      </c>
      <c r="F1535" s="1">
        <v>0</v>
      </c>
      <c r="G1535" s="2">
        <f t="shared" si="34"/>
        <v>41.095040000000004</v>
      </c>
      <c r="H1535" s="2">
        <f t="shared" si="35"/>
        <v>0.15999999999996817</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733.84</v>
      </c>
      <c r="D1536" s="1">
        <v>0</v>
      </c>
      <c r="E1536" s="1">
        <v>0</v>
      </c>
      <c r="F1536" s="1">
        <v>0</v>
      </c>
      <c r="G1536" s="2">
        <f t="shared" si="34"/>
        <v>41.828880000000005</v>
      </c>
      <c r="H1536" s="2">
        <f t="shared" si="35"/>
        <v>0.15999999999996817</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25962.73</v>
      </c>
      <c r="D1560" s="1">
        <v>0</v>
      </c>
      <c r="E1560" s="1">
        <v>0</v>
      </c>
      <c r="F1560" s="1">
        <v>0</v>
      </c>
      <c r="G1560" s="2">
        <f t="shared" si="34"/>
        <v>2102.9811300000001</v>
      </c>
      <c r="H1560" s="2">
        <f t="shared" si="35"/>
        <v>0.27000000000043656</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25962.73</v>
      </c>
      <c r="D1561" s="1">
        <v>0</v>
      </c>
      <c r="E1561" s="1">
        <v>0</v>
      </c>
      <c r="F1561" s="1">
        <v>0</v>
      </c>
      <c r="G1561" s="2">
        <f t="shared" si="34"/>
        <v>2128.9438599999999</v>
      </c>
      <c r="H1561" s="2">
        <f t="shared" si="35"/>
        <v>0.27000000000043656</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138792.32999999999</v>
      </c>
      <c r="D1576" s="1">
        <v>0</v>
      </c>
      <c r="E1576" s="1">
        <v>0</v>
      </c>
      <c r="F1576" s="1">
        <v>0</v>
      </c>
      <c r="G1576" s="2">
        <f t="shared" si="34"/>
        <v>13462.85601</v>
      </c>
      <c r="H1576" s="2">
        <f t="shared" si="35"/>
        <v>0.32999999998719431</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138792.32999999999</v>
      </c>
      <c r="D1578" s="1">
        <v>0</v>
      </c>
      <c r="E1578" s="1">
        <v>0</v>
      </c>
      <c r="F1578" s="1">
        <v>0</v>
      </c>
      <c r="G1578" s="2">
        <f t="shared" si="34"/>
        <v>13740.44067</v>
      </c>
      <c r="H1578" s="2">
        <f t="shared" si="35"/>
        <v>0.32999999998719431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opLeftCell="A10"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51492</v>
      </c>
      <c r="H6" s="19" t="s">
        <v>26</v>
      </c>
      <c r="I6" s="20" t="s">
        <v>27</v>
      </c>
      <c r="J6" s="4"/>
      <c r="L6" s="4"/>
      <c r="M6" s="4"/>
      <c r="N6" s="4"/>
      <c r="O6" s="4"/>
      <c r="P6" s="4"/>
      <c r="Q6" s="4"/>
      <c r="R6" s="4"/>
      <c r="S6" s="4"/>
      <c r="T6" s="4"/>
      <c r="U6" s="4"/>
      <c r="V6" s="4"/>
      <c r="W6" s="4"/>
      <c r="X6" s="4"/>
    </row>
    <row r="7" spans="1:24" ht="15" customHeight="1" x14ac:dyDescent="0.2">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40"/>
      <c r="F10" s="331" t="s">
        <v>36</v>
      </c>
      <c r="G10" s="332"/>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8" t="s">
        <v>29</v>
      </c>
      <c r="B16" s="324" t="str">
        <f>'PR-RAS'!B6</f>
        <v xml:space="preserve">PRIHODI POSLOVANJA (šifre 61+62+63+64+65+66+67+68) </v>
      </c>
      <c r="C16" s="320"/>
      <c r="D16" s="320"/>
      <c r="E16" s="320"/>
      <c r="F16" s="321"/>
      <c r="G16" s="34" t="str">
        <f>'PR-RAS'!C6</f>
        <v>6</v>
      </c>
      <c r="H16" s="172">
        <f>'PR-RAS'!D6</f>
        <v>4375929</v>
      </c>
      <c r="I16" s="172">
        <f>'PR-RAS'!E6</f>
        <v>5211778.3899999997</v>
      </c>
      <c r="J16" s="4"/>
      <c r="K16" s="4"/>
      <c r="L16" s="4"/>
      <c r="M16" s="4"/>
      <c r="N16" s="4"/>
      <c r="O16" s="4"/>
      <c r="P16" s="4"/>
      <c r="Q16" s="4"/>
      <c r="R16" s="4"/>
      <c r="S16" s="4"/>
      <c r="T16" s="4"/>
      <c r="U16" s="4"/>
      <c r="V16" s="4"/>
      <c r="W16" s="4"/>
      <c r="X16" s="4"/>
    </row>
    <row r="17" spans="1:24" ht="12.75" customHeight="1" x14ac:dyDescent="0.2">
      <c r="A17" s="329"/>
      <c r="B17" s="313" t="str">
        <f>'PR-RAS'!B151</f>
        <v xml:space="preserve">RASHODI POSLOVANJA (šifre 31+32+34+35+36+37+38) </v>
      </c>
      <c r="C17" s="314"/>
      <c r="D17" s="314"/>
      <c r="E17" s="314"/>
      <c r="F17" s="315"/>
      <c r="G17" s="35" t="str">
        <f>'PR-RAS'!C151</f>
        <v>3</v>
      </c>
      <c r="H17" s="172">
        <f>'PR-RAS'!D151</f>
        <v>3998849</v>
      </c>
      <c r="I17" s="172">
        <f>'PR-RAS'!E151</f>
        <v>4840735.4300000006</v>
      </c>
      <c r="J17" s="4"/>
      <c r="K17" s="4"/>
      <c r="L17" s="4"/>
      <c r="M17" s="4"/>
      <c r="N17" s="4"/>
      <c r="O17" s="4"/>
      <c r="P17" s="4"/>
      <c r="Q17" s="4"/>
      <c r="R17" s="4"/>
      <c r="S17" s="4"/>
      <c r="T17" s="4"/>
      <c r="U17" s="4"/>
      <c r="V17" s="4"/>
      <c r="W17" s="4"/>
      <c r="X17" s="4"/>
    </row>
    <row r="18" spans="1:24" ht="12.75" customHeight="1" x14ac:dyDescent="0.2">
      <c r="A18" s="329"/>
      <c r="B18" s="313" t="str">
        <f>'PR-RAS'!B645</f>
        <v>Višak prihoda i primitaka raspoloživ u sljedećem razdoblju (šifre X005 + '9221-9222' - Y005 - '9222-9221')</v>
      </c>
      <c r="C18" s="314"/>
      <c r="D18" s="314"/>
      <c r="E18" s="314"/>
      <c r="F18" s="315"/>
      <c r="G18" s="35" t="str">
        <f>'PR-RAS'!C645</f>
        <v>X006</v>
      </c>
      <c r="H18" s="172">
        <f>'PR-RAS'!D645</f>
        <v>0</v>
      </c>
      <c r="I18" s="172">
        <f>'PR-RAS'!E645</f>
        <v>213697.81999999902</v>
      </c>
      <c r="J18" s="4"/>
      <c r="K18" s="4"/>
      <c r="L18" s="4"/>
      <c r="M18" s="4"/>
      <c r="N18" s="4"/>
      <c r="O18" s="4"/>
      <c r="P18" s="4"/>
      <c r="Q18" s="4"/>
      <c r="R18" s="4"/>
      <c r="S18" s="4"/>
      <c r="T18" s="4"/>
      <c r="U18" s="4"/>
      <c r="V18" s="4"/>
      <c r="W18" s="4"/>
      <c r="X18" s="4"/>
    </row>
    <row r="19" spans="1:24" ht="12.75" customHeight="1" x14ac:dyDescent="0.2">
      <c r="A19" s="330"/>
      <c r="B19" s="316" t="str">
        <f>'PR-RAS'!B646</f>
        <v>Manjak prihoda i primitaka za pokriće u sljedećem razdoblju (šifre Y005 + '9222-9221' - X005 - '9221-9222' )</v>
      </c>
      <c r="C19" s="317"/>
      <c r="D19" s="317"/>
      <c r="E19" s="317"/>
      <c r="F19" s="318"/>
      <c r="G19" s="36" t="str">
        <f>'PR-RAS'!C646</f>
        <v>Y006</v>
      </c>
      <c r="H19" s="173">
        <f>'PR-RAS'!D646</f>
        <v>107984.14</v>
      </c>
      <c r="I19" s="173">
        <f>'PR-RAS'!E646</f>
        <v>0</v>
      </c>
      <c r="J19" s="4"/>
      <c r="K19" s="4"/>
      <c r="L19" s="4"/>
      <c r="M19" s="4"/>
      <c r="N19" s="4"/>
      <c r="O19" s="4"/>
      <c r="P19" s="4"/>
      <c r="Q19" s="4"/>
      <c r="R19" s="4"/>
      <c r="S19" s="4"/>
      <c r="T19" s="4"/>
      <c r="U19" s="4"/>
      <c r="V19" s="4"/>
      <c r="W19" s="4"/>
      <c r="X19" s="4"/>
    </row>
    <row r="20" spans="1:24" ht="12.75" customHeight="1" x14ac:dyDescent="0.2">
      <c r="A20" s="328" t="s">
        <v>32</v>
      </c>
      <c r="B20" s="324" t="str">
        <f>BILANCA!B7</f>
        <v>Nefinancijska imovina (šifre 01+02+03+04+05+06)</v>
      </c>
      <c r="C20" s="320"/>
      <c r="D20" s="320"/>
      <c r="E20" s="320"/>
      <c r="F20" s="321"/>
      <c r="G20" s="159" t="str">
        <f>BILANCA!C7</f>
        <v>B002</v>
      </c>
      <c r="H20" s="174">
        <f>BILANCA!D7</f>
        <v>479570.37999999995</v>
      </c>
      <c r="I20" s="175">
        <f>BILANCA!E7</f>
        <v>427785.4599999999</v>
      </c>
      <c r="J20" s="4"/>
      <c r="K20" s="4"/>
      <c r="L20" s="4"/>
      <c r="M20" s="4"/>
      <c r="N20" s="4"/>
      <c r="O20" s="4"/>
      <c r="P20" s="4"/>
      <c r="Q20" s="4"/>
      <c r="R20" s="4"/>
      <c r="S20" s="4"/>
      <c r="T20" s="4"/>
      <c r="U20" s="4"/>
      <c r="V20" s="4"/>
      <c r="W20" s="4"/>
      <c r="X20" s="4"/>
    </row>
    <row r="21" spans="1:24" ht="12.75" customHeight="1" x14ac:dyDescent="0.2">
      <c r="A21" s="329"/>
      <c r="B21" s="313" t="str">
        <f>BILANCA!B68</f>
        <v>Financijska imovina (šifre 11+12+13+14+15+16+17+19)</v>
      </c>
      <c r="C21" s="314"/>
      <c r="D21" s="314"/>
      <c r="E21" s="314"/>
      <c r="F21" s="315"/>
      <c r="G21" s="160" t="str">
        <f>BILANCA!C68</f>
        <v>1</v>
      </c>
      <c r="H21" s="176">
        <f>BILANCA!D68</f>
        <v>370332.29000000004</v>
      </c>
      <c r="I21" s="177">
        <f>BILANCA!E68</f>
        <v>628604.99</v>
      </c>
      <c r="J21" s="4"/>
      <c r="K21" s="4"/>
      <c r="L21" s="4"/>
      <c r="M21" s="4"/>
      <c r="N21" s="4"/>
      <c r="O21" s="4"/>
      <c r="P21" s="4"/>
      <c r="Q21" s="4"/>
      <c r="R21" s="4"/>
      <c r="S21" s="4"/>
      <c r="T21" s="4"/>
      <c r="U21" s="4"/>
      <c r="V21" s="4"/>
      <c r="W21" s="4"/>
      <c r="X21" s="4"/>
    </row>
    <row r="22" spans="1:24" ht="12.75" customHeight="1" x14ac:dyDescent="0.2">
      <c r="A22" s="329"/>
      <c r="B22" s="313" t="str">
        <f>BILANCA!B176</f>
        <v xml:space="preserve">Obveze (šifre 23+24+25+26+29) </v>
      </c>
      <c r="C22" s="314"/>
      <c r="D22" s="314"/>
      <c r="E22" s="314"/>
      <c r="F22" s="315"/>
      <c r="G22" s="160" t="str">
        <f>BILANCA!C176</f>
        <v>2</v>
      </c>
      <c r="H22" s="176">
        <f>BILANCA!D176</f>
        <v>518726.80999999994</v>
      </c>
      <c r="I22" s="177">
        <f>BILANCA!E176</f>
        <v>473074.32</v>
      </c>
      <c r="J22" s="4"/>
      <c r="K22" s="4"/>
      <c r="L22" s="4"/>
      <c r="M22" s="4"/>
      <c r="N22" s="4"/>
      <c r="O22" s="4"/>
      <c r="P22" s="4"/>
      <c r="Q22" s="4"/>
      <c r="R22" s="4"/>
      <c r="S22" s="4"/>
      <c r="T22" s="4"/>
      <c r="U22" s="4"/>
      <c r="V22" s="4"/>
      <c r="W22" s="4"/>
      <c r="X22" s="4"/>
    </row>
    <row r="23" spans="1:24" ht="12.75" customHeight="1" x14ac:dyDescent="0.2">
      <c r="A23" s="330"/>
      <c r="B23" s="316" t="str">
        <f>BILANCA!B237</f>
        <v>Vlastiti izvori (šifre 91 + 922 - 93 + 96 do 98)</v>
      </c>
      <c r="C23" s="317"/>
      <c r="D23" s="317"/>
      <c r="E23" s="317"/>
      <c r="F23" s="318"/>
      <c r="G23" s="161" t="str">
        <f>BILANCA!C237</f>
        <v>9</v>
      </c>
      <c r="H23" s="178">
        <f>BILANCA!D237</f>
        <v>331175.86</v>
      </c>
      <c r="I23" s="179">
        <f>BILANCA!E237</f>
        <v>583316.13</v>
      </c>
      <c r="J23" s="4"/>
      <c r="K23" s="4"/>
      <c r="L23" s="4"/>
      <c r="M23" s="4"/>
      <c r="N23" s="4"/>
      <c r="O23" s="4"/>
      <c r="P23" s="4"/>
      <c r="Q23" s="4"/>
      <c r="R23" s="4"/>
      <c r="S23" s="4"/>
      <c r="T23" s="4"/>
      <c r="U23" s="4"/>
      <c r="V23" s="4"/>
      <c r="W23" s="4"/>
      <c r="X23" s="4"/>
    </row>
    <row r="24" spans="1:24" ht="12.75" customHeight="1" x14ac:dyDescent="0.2">
      <c r="A24" s="328" t="s">
        <v>45</v>
      </c>
      <c r="B24" s="324" t="str">
        <f>'RAS-funkcijski'!B5</f>
        <v>Opće javne usluge (šifre 011+012+013+014 do 018)</v>
      </c>
      <c r="C24" s="320"/>
      <c r="D24" s="320"/>
      <c r="E24" s="320"/>
      <c r="F24" s="321"/>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
      <c r="A25" s="329"/>
      <c r="B25" s="313" t="str">
        <f>'RAS-funkcijski'!B35</f>
        <v>Ekonomski poslovi (šifre 041+042+043+044+045+046+047+048+049)</v>
      </c>
      <c r="C25" s="314"/>
      <c r="D25" s="314"/>
      <c r="E25" s="314"/>
      <c r="F25" s="315"/>
      <c r="G25" s="160" t="str">
        <f>'RAS-funkcijski'!C35</f>
        <v>04</v>
      </c>
      <c r="H25" s="176">
        <f>'RAS-funkcijski'!D35</f>
        <v>4465702</v>
      </c>
      <c r="I25" s="177">
        <f>'RAS-funkcijski'!E35</f>
        <v>4890096.43</v>
      </c>
      <c r="J25" s="4"/>
      <c r="K25" s="4"/>
      <c r="L25" s="4"/>
      <c r="M25" s="4"/>
      <c r="N25" s="4"/>
      <c r="O25" s="4"/>
      <c r="P25" s="4"/>
      <c r="Q25" s="4"/>
      <c r="R25" s="4"/>
      <c r="S25" s="4"/>
      <c r="T25" s="4"/>
      <c r="U25" s="4"/>
      <c r="V25" s="4"/>
      <c r="W25" s="4"/>
      <c r="X25" s="4"/>
    </row>
    <row r="26" spans="1:24" ht="12.75" customHeight="1" x14ac:dyDescent="0.2">
      <c r="A26" s="329"/>
      <c r="B26" s="313" t="str">
        <f>'RAS-funkcijski'!B88</f>
        <v>Rashodi vezani za stanovanje i kom. pogodnosti koji nisu drugdje svrstani</v>
      </c>
      <c r="C26" s="314"/>
      <c r="D26" s="314"/>
      <c r="E26" s="314"/>
      <c r="F26" s="315"/>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9"/>
      <c r="B27" s="313" t="str">
        <f>'RAS-funkcijski'!B114</f>
        <v>Obrazovanje (šifre 091+092+093+094+095+096+097+098)</v>
      </c>
      <c r="C27" s="314"/>
      <c r="D27" s="314"/>
      <c r="E27" s="314"/>
      <c r="F27" s="315"/>
      <c r="G27" s="160" t="str">
        <f>'RAS-funkcijski'!C114</f>
        <v>09</v>
      </c>
      <c r="H27" s="176">
        <f>'RAS-funkcijski'!D114</f>
        <v>0</v>
      </c>
      <c r="I27" s="177">
        <f>'RAS-funkcijski'!E114</f>
        <v>0</v>
      </c>
      <c r="J27" s="4"/>
      <c r="K27" s="4"/>
      <c r="L27" s="4"/>
      <c r="M27" s="4"/>
      <c r="N27" s="4"/>
      <c r="O27" s="4"/>
      <c r="P27" s="4"/>
      <c r="Q27" s="4"/>
      <c r="R27" s="4"/>
      <c r="S27" s="4"/>
      <c r="T27" s="4"/>
      <c r="U27" s="4"/>
      <c r="V27" s="4"/>
      <c r="W27" s="4"/>
      <c r="X27" s="4"/>
    </row>
    <row r="28" spans="1:24" ht="12.75" customHeight="1" x14ac:dyDescent="0.2">
      <c r="A28" s="330"/>
      <c r="B28" s="316" t="str">
        <f>'RAS-funkcijski'!B141</f>
        <v>Kontrolni zbroj (šifre 01+02+03+04+05+06+07+08+09+10)</v>
      </c>
      <c r="C28" s="317"/>
      <c r="D28" s="317"/>
      <c r="E28" s="317"/>
      <c r="F28" s="318"/>
      <c r="G28" s="161" t="str">
        <f>'RAS-funkcijski'!C141</f>
        <v>R1</v>
      </c>
      <c r="H28" s="180">
        <f>'RAS-funkcijski'!D141</f>
        <v>4465702</v>
      </c>
      <c r="I28" s="181">
        <f>'RAS-funkcijski'!E141</f>
        <v>4890096.43</v>
      </c>
      <c r="J28" s="4"/>
      <c r="K28" s="4"/>
      <c r="L28" s="4"/>
      <c r="M28" s="4"/>
      <c r="N28" s="4"/>
      <c r="O28" s="4"/>
      <c r="P28" s="4"/>
      <c r="Q28" s="4"/>
      <c r="R28" s="4"/>
      <c r="S28" s="4"/>
      <c r="T28" s="4"/>
      <c r="U28" s="4"/>
      <c r="V28" s="4"/>
      <c r="W28" s="4"/>
      <c r="X28" s="4"/>
    </row>
    <row r="29" spans="1:24" ht="12.75" customHeight="1" x14ac:dyDescent="0.2">
      <c r="A29" s="328" t="s">
        <v>36</v>
      </c>
      <c r="B29" s="319" t="str">
        <f>'P-VRIO'!B5</f>
        <v>Promjene u vrijednosti i obujmu imovine (šifre 91511+91512)</v>
      </c>
      <c r="C29" s="320"/>
      <c r="D29" s="320"/>
      <c r="E29" s="320"/>
      <c r="F29" s="321"/>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
      <c r="A30" s="329"/>
      <c r="B30" s="322" t="str">
        <f>'P-VRIO'!B22</f>
        <v>Promjene u obujmu imovine (šifre P016+P023)</v>
      </c>
      <c r="C30" s="314"/>
      <c r="D30" s="314"/>
      <c r="E30" s="314"/>
      <c r="F30" s="315"/>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
      <c r="A31" s="329"/>
      <c r="B31" s="322" t="str">
        <f>'P-VRIO'!B38</f>
        <v>Promjene u vrijednosti (revalorizacija) i obujmu obveza (šifre 91521+91522)</v>
      </c>
      <c r="C31" s="314"/>
      <c r="D31" s="314"/>
      <c r="E31" s="314"/>
      <c r="F31" s="315"/>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518726.63</v>
      </c>
      <c r="J33" s="4"/>
      <c r="K33" s="4"/>
      <c r="L33" s="4"/>
      <c r="M33" s="4"/>
      <c r="N33" s="4"/>
      <c r="O33" s="4"/>
      <c r="P33" s="4"/>
      <c r="Q33" s="4"/>
      <c r="R33" s="4"/>
      <c r="S33" s="4"/>
      <c r="T33" s="4"/>
      <c r="U33" s="4"/>
      <c r="V33" s="4"/>
      <c r="W33" s="4"/>
      <c r="X33" s="4"/>
    </row>
    <row r="34" spans="1:24" ht="12.75" customHeight="1" x14ac:dyDescent="0.2">
      <c r="A34" s="329"/>
      <c r="B34" s="313" t="str">
        <f>OBVEZE!B42</f>
        <v>Stanje obveza na kraju izvještajnog razdoblja (šifre V001+V002-V004) i (šifre V007+V009)</v>
      </c>
      <c r="C34" s="314"/>
      <c r="D34" s="314"/>
      <c r="E34" s="314"/>
      <c r="F34" s="315"/>
      <c r="G34" s="160" t="str">
        <f>OBVEZE!C42</f>
        <v>V006</v>
      </c>
      <c r="H34" s="176" t="s">
        <v>46</v>
      </c>
      <c r="I34" s="177">
        <f>OBVEZE!D42</f>
        <v>473074.3200000003</v>
      </c>
      <c r="J34" s="4"/>
      <c r="K34" s="4"/>
      <c r="L34" s="4"/>
      <c r="M34" s="4"/>
      <c r="N34" s="4"/>
      <c r="O34" s="4"/>
      <c r="P34" s="4"/>
      <c r="Q34" s="4"/>
      <c r="R34" s="4"/>
      <c r="S34" s="4"/>
      <c r="T34" s="4"/>
      <c r="U34" s="4"/>
      <c r="V34" s="4"/>
      <c r="W34" s="4"/>
      <c r="X34" s="4"/>
    </row>
    <row r="35" spans="1:24" ht="12.75" customHeight="1" x14ac:dyDescent="0.2">
      <c r="A35" s="329"/>
      <c r="B35" s="313" t="str">
        <f>OBVEZE!B43</f>
        <v>Stanje dospjelih obveza na kraju izvještajnog razdoblja (šifre V008+D23+D24 + 'D dio 25,26')</v>
      </c>
      <c r="C35" s="314"/>
      <c r="D35" s="314"/>
      <c r="E35" s="314"/>
      <c r="F35" s="315"/>
      <c r="G35" s="160" t="str">
        <f>OBVEZE!C43</f>
        <v>V007</v>
      </c>
      <c r="H35" s="176" t="s">
        <v>46</v>
      </c>
      <c r="I35" s="177">
        <f>OBVEZE!D43</f>
        <v>334281.99</v>
      </c>
      <c r="J35" s="4"/>
      <c r="K35" s="4"/>
      <c r="L35" s="4"/>
      <c r="M35" s="4"/>
      <c r="N35" s="4"/>
      <c r="O35" s="4"/>
      <c r="P35" s="4"/>
      <c r="Q35" s="4"/>
      <c r="R35" s="4"/>
      <c r="S35" s="4"/>
      <c r="T35" s="4"/>
      <c r="U35" s="4"/>
      <c r="V35" s="4"/>
      <c r="W35" s="4"/>
      <c r="X35" s="4"/>
    </row>
    <row r="36" spans="1:24" ht="12.75" customHeight="1" x14ac:dyDescent="0.2">
      <c r="A36" s="330"/>
      <c r="B36" s="316" t="str">
        <f>OBVEZE!B101</f>
        <v>Stanje nedospjelih obveza na kraju izvještajnog razdoblja (šifre V010 + ND23 + ND24 + 'ND dio 25,26')</v>
      </c>
      <c r="C36" s="317"/>
      <c r="D36" s="317"/>
      <c r="E36" s="317"/>
      <c r="F36" s="318"/>
      <c r="G36" s="161" t="str">
        <f>OBVEZE!C101</f>
        <v>V009</v>
      </c>
      <c r="H36" s="180" t="s">
        <v>46</v>
      </c>
      <c r="I36" s="181">
        <f>OBVEZE!D101</f>
        <v>138792.32999999999</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400" zoomScaleNormal="100" workbookViewId="0">
      <selection activeCell="E645" sqref="E645"/>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4375929</v>
      </c>
      <c r="E6" s="53">
        <f>E7+E44+E50+E82+E106+E124+E133+E139</f>
        <v>5211778.3899999997</v>
      </c>
      <c r="F6" s="54">
        <f t="shared" ref="F6:F131" si="0">IF(D6&lt;&gt;0,IF(E6/D6&gt;=100,"&gt;&gt;100",E6/D6*100),"-")</f>
        <v>119.10107293788359</v>
      </c>
    </row>
    <row r="7" spans="1:25" ht="12.75" customHeight="1" x14ac:dyDescent="0.2">
      <c r="A7" s="55">
        <v>61</v>
      </c>
      <c r="B7" s="307" t="s">
        <v>57</v>
      </c>
      <c r="C7" s="52" t="s">
        <v>58</v>
      </c>
      <c r="D7" s="53">
        <f t="shared" ref="D7:E7" si="1">D8+D17+D23+D29+D37+D40</f>
        <v>0</v>
      </c>
      <c r="E7" s="53">
        <f t="shared" si="1"/>
        <v>0</v>
      </c>
      <c r="F7" s="54" t="str">
        <f t="shared" si="0"/>
        <v>-</v>
      </c>
    </row>
    <row r="8" spans="1:25" ht="12.75" customHeight="1" x14ac:dyDescent="0.2">
      <c r="A8" s="55">
        <v>611</v>
      </c>
      <c r="B8" s="87" t="s">
        <v>59</v>
      </c>
      <c r="C8" s="52" t="s">
        <v>60</v>
      </c>
      <c r="D8" s="53">
        <f t="shared" ref="D8:E8" si="2">SUM(D9:D14)-D15-D16</f>
        <v>0</v>
      </c>
      <c r="E8" s="53">
        <f t="shared" si="2"/>
        <v>0</v>
      </c>
      <c r="F8" s="54" t="str">
        <f t="shared" si="0"/>
        <v>-</v>
      </c>
    </row>
    <row r="9" spans="1:25" ht="12.75" customHeight="1" x14ac:dyDescent="0.2">
      <c r="A9" s="55">
        <v>6111</v>
      </c>
      <c r="B9" s="87" t="s">
        <v>61</v>
      </c>
      <c r="C9" s="52" t="s">
        <v>62</v>
      </c>
      <c r="D9" s="244"/>
      <c r="E9" s="244"/>
      <c r="F9" s="54" t="str">
        <f t="shared" si="0"/>
        <v>-</v>
      </c>
    </row>
    <row r="10" spans="1:25" ht="12.75" customHeight="1" x14ac:dyDescent="0.2">
      <c r="A10" s="55">
        <v>6112</v>
      </c>
      <c r="B10" s="87" t="s">
        <v>63</v>
      </c>
      <c r="C10" s="52" t="s">
        <v>64</v>
      </c>
      <c r="D10" s="244"/>
      <c r="E10" s="244"/>
      <c r="F10" s="54" t="str">
        <f t="shared" si="0"/>
        <v>-</v>
      </c>
    </row>
    <row r="11" spans="1:25" ht="12.75" customHeight="1" x14ac:dyDescent="0.2">
      <c r="A11" s="55">
        <v>6113</v>
      </c>
      <c r="B11" s="87" t="s">
        <v>65</v>
      </c>
      <c r="C11" s="52" t="s">
        <v>66</v>
      </c>
      <c r="D11" s="244"/>
      <c r="E11" s="244"/>
      <c r="F11" s="54" t="str">
        <f t="shared" si="0"/>
        <v>-</v>
      </c>
    </row>
    <row r="12" spans="1:25" ht="12.75" customHeight="1" x14ac:dyDescent="0.2">
      <c r="A12" s="55">
        <v>6114</v>
      </c>
      <c r="B12" s="87" t="s">
        <v>67</v>
      </c>
      <c r="C12" s="52" t="s">
        <v>68</v>
      </c>
      <c r="D12" s="244"/>
      <c r="E12" s="244"/>
      <c r="F12" s="54" t="str">
        <f t="shared" si="0"/>
        <v>-</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c r="E15" s="244"/>
      <c r="F15" s="54" t="str">
        <f t="shared" si="0"/>
        <v>-</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0</v>
      </c>
      <c r="E23" s="53">
        <f t="shared" si="4"/>
        <v>0</v>
      </c>
      <c r="F23" s="54" t="str">
        <f t="shared" si="0"/>
        <v>-</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c r="E27" s="244"/>
      <c r="F27" s="54" t="str">
        <f t="shared" si="0"/>
        <v>-</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0</v>
      </c>
      <c r="E29" s="53">
        <f t="shared" si="5"/>
        <v>0</v>
      </c>
      <c r="F29" s="54" t="str">
        <f t="shared" si="0"/>
        <v>-</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c r="E31" s="244"/>
      <c r="F31" s="54" t="str">
        <f t="shared" si="0"/>
        <v>-</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c r="E33" s="244"/>
      <c r="F33" s="54" t="str">
        <f t="shared" si="0"/>
        <v>-</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4" x14ac:dyDescent="0.2">
      <c r="A50" s="55">
        <v>63</v>
      </c>
      <c r="B50" s="88" t="s">
        <v>143</v>
      </c>
      <c r="C50" s="52" t="s">
        <v>144</v>
      </c>
      <c r="D50" s="53">
        <f>D51+D54+D59+D62+D65+D68+D71+D74+D77</f>
        <v>68684</v>
      </c>
      <c r="E50" s="53">
        <f>E51+E54+E59+E62+E65+E68+E71+E74+E77</f>
        <v>0</v>
      </c>
      <c r="F50" s="54">
        <f t="shared" si="0"/>
        <v>0</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c r="E57" s="244"/>
      <c r="F57" s="54" t="str">
        <f t="shared" si="0"/>
        <v>-</v>
      </c>
    </row>
    <row r="58" spans="1:6" ht="12.75" customHeight="1" x14ac:dyDescent="0.2">
      <c r="A58" s="55">
        <v>6324</v>
      </c>
      <c r="B58" s="88" t="s">
        <v>159</v>
      </c>
      <c r="C58" s="52" t="s">
        <v>160</v>
      </c>
      <c r="D58" s="244"/>
      <c r="E58" s="244"/>
      <c r="F58" s="54" t="str">
        <f t="shared" si="0"/>
        <v>-</v>
      </c>
    </row>
    <row r="59" spans="1:6" ht="24" x14ac:dyDescent="0.2">
      <c r="A59" s="55">
        <v>633</v>
      </c>
      <c r="B59" s="88" t="s">
        <v>161</v>
      </c>
      <c r="C59" s="52" t="s">
        <v>162</v>
      </c>
      <c r="D59" s="53">
        <f t="shared" ref="D59:E59" si="12">SUM(D60:D61)</f>
        <v>68684</v>
      </c>
      <c r="E59" s="53">
        <f t="shared" si="12"/>
        <v>0</v>
      </c>
      <c r="F59" s="54">
        <f t="shared" si="0"/>
        <v>0</v>
      </c>
    </row>
    <row r="60" spans="1:6" ht="24" x14ac:dyDescent="0.2">
      <c r="A60" s="55">
        <v>6331</v>
      </c>
      <c r="B60" s="88" t="s">
        <v>163</v>
      </c>
      <c r="C60" s="52" t="s">
        <v>164</v>
      </c>
      <c r="D60" s="244"/>
      <c r="E60" s="244"/>
      <c r="F60" s="54" t="str">
        <f t="shared" si="0"/>
        <v>-</v>
      </c>
    </row>
    <row r="61" spans="1:6" ht="24" x14ac:dyDescent="0.2">
      <c r="A61" s="55">
        <v>6332</v>
      </c>
      <c r="B61" s="88" t="s">
        <v>165</v>
      </c>
      <c r="C61" s="52" t="s">
        <v>166</v>
      </c>
      <c r="D61" s="244">
        <v>68684</v>
      </c>
      <c r="E61" s="244">
        <v>0</v>
      </c>
      <c r="F61" s="54">
        <f t="shared" si="0"/>
        <v>0</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c r="E63" s="244"/>
      <c r="F63" s="54" t="str">
        <f t="shared" si="0"/>
        <v>-</v>
      </c>
    </row>
    <row r="64" spans="1:6" ht="12.75" customHeight="1" x14ac:dyDescent="0.2">
      <c r="A64" s="55">
        <v>6342</v>
      </c>
      <c r="B64" s="87" t="s">
        <v>171</v>
      </c>
      <c r="C64" s="52" t="s">
        <v>172</v>
      </c>
      <c r="D64" s="244"/>
      <c r="E64" s="244"/>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4"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c r="E69" s="244"/>
      <c r="F69" s="54" t="str">
        <f t="shared" si="0"/>
        <v>-</v>
      </c>
    </row>
    <row r="70" spans="1:6" ht="24" x14ac:dyDescent="0.2">
      <c r="A70" s="55" t="s">
        <v>183</v>
      </c>
      <c r="B70" s="87" t="s">
        <v>184</v>
      </c>
      <c r="C70" s="52" t="s">
        <v>183</v>
      </c>
      <c r="D70" s="244"/>
      <c r="E70" s="244"/>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0</v>
      </c>
      <c r="E74" s="53">
        <f t="shared" si="17"/>
        <v>0</v>
      </c>
      <c r="F74" s="54" t="str">
        <f t="shared" si="0"/>
        <v>-</v>
      </c>
    </row>
    <row r="75" spans="1:6" ht="12.75" customHeight="1" x14ac:dyDescent="0.2">
      <c r="A75" s="55" t="s">
        <v>193</v>
      </c>
      <c r="B75" s="87" t="s">
        <v>194</v>
      </c>
      <c r="C75" s="52" t="s">
        <v>193</v>
      </c>
      <c r="D75" s="244"/>
      <c r="E75" s="244"/>
      <c r="F75" s="54" t="str">
        <f t="shared" si="0"/>
        <v>-</v>
      </c>
    </row>
    <row r="76" spans="1:6" ht="12.75" customHeight="1" x14ac:dyDescent="0.2">
      <c r="A76" s="55" t="s">
        <v>195</v>
      </c>
      <c r="B76" s="87" t="s">
        <v>196</v>
      </c>
      <c r="C76" s="52" t="s">
        <v>195</v>
      </c>
      <c r="D76" s="244"/>
      <c r="E76" s="244"/>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4" x14ac:dyDescent="0.2">
      <c r="A80" s="55">
        <v>6393</v>
      </c>
      <c r="B80" s="87" t="s">
        <v>203</v>
      </c>
      <c r="C80" s="52" t="s">
        <v>204</v>
      </c>
      <c r="D80" s="244"/>
      <c r="E80" s="244"/>
      <c r="F80" s="54" t="str">
        <f t="shared" si="0"/>
        <v>-</v>
      </c>
    </row>
    <row r="81" spans="1:6" ht="24"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0</v>
      </c>
      <c r="E82" s="53">
        <f t="shared" si="19"/>
        <v>0</v>
      </c>
      <c r="F82" s="54" t="str">
        <f t="shared" si="0"/>
        <v>-</v>
      </c>
    </row>
    <row r="83" spans="1:6" ht="12.75" customHeight="1" x14ac:dyDescent="0.2">
      <c r="A83" s="55">
        <v>641</v>
      </c>
      <c r="B83" s="87" t="s">
        <v>209</v>
      </c>
      <c r="C83" s="52" t="s">
        <v>210</v>
      </c>
      <c r="D83" s="53">
        <f t="shared" ref="D83:E83" si="20">SUM(D84:D90)</f>
        <v>0</v>
      </c>
      <c r="E83" s="53">
        <f t="shared" si="20"/>
        <v>0</v>
      </c>
      <c r="F83" s="54" t="str">
        <f t="shared" si="0"/>
        <v>-</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c r="E85" s="244"/>
      <c r="F85" s="54" t="str">
        <f t="shared" si="0"/>
        <v>-</v>
      </c>
    </row>
    <row r="86" spans="1:6" ht="12.75" customHeight="1" x14ac:dyDescent="0.2">
      <c r="A86" s="55">
        <v>6414</v>
      </c>
      <c r="B86" s="87" t="s">
        <v>215</v>
      </c>
      <c r="C86" s="52" t="s">
        <v>216</v>
      </c>
      <c r="D86" s="244"/>
      <c r="E86" s="244"/>
      <c r="F86" s="54" t="str">
        <f t="shared" si="0"/>
        <v>-</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4"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0</v>
      </c>
      <c r="E91" s="53">
        <f t="shared" si="21"/>
        <v>0</v>
      </c>
      <c r="F91" s="54" t="str">
        <f t="shared" si="0"/>
        <v>-</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c r="E93" s="244"/>
      <c r="F93" s="54" t="str">
        <f t="shared" si="0"/>
        <v>-</v>
      </c>
    </row>
    <row r="94" spans="1:6" ht="12.75" customHeight="1" x14ac:dyDescent="0.2">
      <c r="A94" s="55">
        <v>6423</v>
      </c>
      <c r="B94" s="87" t="s">
        <v>231</v>
      </c>
      <c r="C94" s="52" t="s">
        <v>232</v>
      </c>
      <c r="D94" s="244"/>
      <c r="E94" s="244"/>
      <c r="F94" s="54" t="str">
        <f t="shared" si="0"/>
        <v>-</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c r="E97" s="244"/>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c r="E99" s="244"/>
      <c r="F99" s="54" t="str">
        <f t="shared" si="0"/>
        <v>-</v>
      </c>
    </row>
    <row r="100" spans="1:6" ht="24" x14ac:dyDescent="0.2">
      <c r="A100" s="55">
        <v>6432</v>
      </c>
      <c r="B100" s="234" t="s">
        <v>243</v>
      </c>
      <c r="C100" s="52" t="s">
        <v>244</v>
      </c>
      <c r="D100" s="244"/>
      <c r="E100" s="244"/>
      <c r="F100" s="54" t="str">
        <f t="shared" si="0"/>
        <v>-</v>
      </c>
    </row>
    <row r="101" spans="1:6" ht="24" x14ac:dyDescent="0.2">
      <c r="A101" s="55">
        <v>6433</v>
      </c>
      <c r="B101" s="234" t="s">
        <v>245</v>
      </c>
      <c r="C101" s="52" t="s">
        <v>246</v>
      </c>
      <c r="D101" s="244"/>
      <c r="E101" s="244"/>
      <c r="F101" s="54" t="str">
        <f t="shared" si="0"/>
        <v>-</v>
      </c>
    </row>
    <row r="102" spans="1:6" ht="24" x14ac:dyDescent="0.2">
      <c r="A102" s="55">
        <v>6434</v>
      </c>
      <c r="B102" s="87" t="s">
        <v>247</v>
      </c>
      <c r="C102" s="52" t="s">
        <v>248</v>
      </c>
      <c r="D102" s="244"/>
      <c r="E102" s="244"/>
      <c r="F102" s="54" t="str">
        <f t="shared" si="0"/>
        <v>-</v>
      </c>
    </row>
    <row r="103" spans="1:6" ht="24" x14ac:dyDescent="0.2">
      <c r="A103" s="55">
        <v>6435</v>
      </c>
      <c r="B103" s="234" t="s">
        <v>249</v>
      </c>
      <c r="C103" s="52" t="s">
        <v>250</v>
      </c>
      <c r="D103" s="244"/>
      <c r="E103" s="244"/>
      <c r="F103" s="54" t="str">
        <f t="shared" si="0"/>
        <v>-</v>
      </c>
    </row>
    <row r="104" spans="1:6" ht="24"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4" x14ac:dyDescent="0.2">
      <c r="A106" s="55">
        <v>65</v>
      </c>
      <c r="B106" s="87" t="s">
        <v>255</v>
      </c>
      <c r="C106" s="52" t="s">
        <v>256</v>
      </c>
      <c r="D106" s="53">
        <f t="shared" ref="D106:E106" si="23">D107+D112+D120</f>
        <v>0</v>
      </c>
      <c r="E106" s="53">
        <f t="shared" si="23"/>
        <v>0</v>
      </c>
      <c r="F106" s="54" t="str">
        <f t="shared" si="0"/>
        <v>-</v>
      </c>
    </row>
    <row r="107" spans="1:6" ht="12.75" customHeight="1" x14ac:dyDescent="0.2">
      <c r="A107" s="55">
        <v>651</v>
      </c>
      <c r="B107" s="87" t="s">
        <v>257</v>
      </c>
      <c r="C107" s="52" t="s">
        <v>258</v>
      </c>
      <c r="D107" s="53">
        <f t="shared" ref="D107:E107" si="24">SUM(D108:D111)</f>
        <v>0</v>
      </c>
      <c r="E107" s="53">
        <f t="shared" si="24"/>
        <v>0</v>
      </c>
      <c r="F107" s="54" t="str">
        <f t="shared" si="0"/>
        <v>-</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c r="E110" s="244"/>
      <c r="F110" s="54" t="str">
        <f t="shared" si="0"/>
        <v>-</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0</v>
      </c>
      <c r="E112" s="53">
        <f t="shared" si="25"/>
        <v>0</v>
      </c>
      <c r="F112" s="54" t="str">
        <f t="shared" si="0"/>
        <v>-</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c r="E117" s="244"/>
      <c r="F117" s="54" t="str">
        <f t="shared" si="0"/>
        <v>-</v>
      </c>
    </row>
    <row r="118" spans="1:6" ht="12.75" customHeight="1" x14ac:dyDescent="0.2">
      <c r="A118" s="55">
        <v>6527</v>
      </c>
      <c r="B118" s="87" t="s">
        <v>279</v>
      </c>
      <c r="C118" s="52" t="s">
        <v>280</v>
      </c>
      <c r="D118" s="244"/>
      <c r="E118" s="244"/>
      <c r="F118" s="54" t="str">
        <f t="shared" si="0"/>
        <v>-</v>
      </c>
    </row>
    <row r="119" spans="1:6" ht="24"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0</v>
      </c>
      <c r="E120" s="53">
        <f t="shared" si="26"/>
        <v>0</v>
      </c>
      <c r="F120" s="54" t="str">
        <f t="shared" si="0"/>
        <v>-</v>
      </c>
    </row>
    <row r="121" spans="1:6" ht="12.75" customHeight="1" x14ac:dyDescent="0.2">
      <c r="A121" s="55">
        <v>6531</v>
      </c>
      <c r="B121" s="87" t="s">
        <v>285</v>
      </c>
      <c r="C121" s="52" t="s">
        <v>286</v>
      </c>
      <c r="D121" s="244"/>
      <c r="E121" s="244"/>
      <c r="F121" s="54" t="str">
        <f t="shared" si="0"/>
        <v>-</v>
      </c>
    </row>
    <row r="122" spans="1:6" ht="12.75" customHeight="1" x14ac:dyDescent="0.2">
      <c r="A122" s="55">
        <v>6532</v>
      </c>
      <c r="B122" s="87" t="s">
        <v>287</v>
      </c>
      <c r="C122" s="52" t="s">
        <v>288</v>
      </c>
      <c r="D122" s="244"/>
      <c r="E122" s="244"/>
      <c r="F122" s="54" t="str">
        <f t="shared" si="0"/>
        <v>-</v>
      </c>
    </row>
    <row r="123" spans="1:6" ht="12.75" customHeight="1" x14ac:dyDescent="0.2">
      <c r="A123" s="55">
        <v>6533</v>
      </c>
      <c r="B123" s="87" t="s">
        <v>289</v>
      </c>
      <c r="C123" s="52" t="s">
        <v>290</v>
      </c>
      <c r="D123" s="244"/>
      <c r="E123" s="244"/>
      <c r="F123" s="54" t="str">
        <f t="shared" si="0"/>
        <v>-</v>
      </c>
    </row>
    <row r="124" spans="1:6" ht="24" x14ac:dyDescent="0.2">
      <c r="A124" s="55">
        <v>66</v>
      </c>
      <c r="B124" s="233" t="s">
        <v>291</v>
      </c>
      <c r="C124" s="52" t="s">
        <v>292</v>
      </c>
      <c r="D124" s="53">
        <f t="shared" ref="D124:E124" si="27">D125+D128</f>
        <v>1997201</v>
      </c>
      <c r="E124" s="53">
        <f t="shared" si="27"/>
        <v>2392127.5699999998</v>
      </c>
      <c r="F124" s="54">
        <f t="shared" si="0"/>
        <v>119.77400221610142</v>
      </c>
    </row>
    <row r="125" spans="1:6" ht="12.75" customHeight="1" x14ac:dyDescent="0.2">
      <c r="A125" s="55">
        <v>661</v>
      </c>
      <c r="B125" s="88" t="s">
        <v>293</v>
      </c>
      <c r="C125" s="52" t="s">
        <v>294</v>
      </c>
      <c r="D125" s="53">
        <f t="shared" ref="D125:E125" si="28">SUM(D126:D127)</f>
        <v>1997201</v>
      </c>
      <c r="E125" s="53">
        <f t="shared" si="28"/>
        <v>2392127.5699999998</v>
      </c>
      <c r="F125" s="54">
        <f t="shared" si="0"/>
        <v>119.77400221610142</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v>1997201</v>
      </c>
      <c r="E127" s="244">
        <v>2392127.5699999998</v>
      </c>
      <c r="F127" s="54">
        <f t="shared" si="0"/>
        <v>119.77400221610142</v>
      </c>
    </row>
    <row r="128" spans="1:6" ht="24" x14ac:dyDescent="0.2">
      <c r="A128" s="55">
        <v>663</v>
      </c>
      <c r="B128" s="233" t="s">
        <v>299</v>
      </c>
      <c r="C128" s="52" t="s">
        <v>300</v>
      </c>
      <c r="D128" s="53">
        <f t="shared" ref="D128:E128" si="29">SUM(D129:D132)</f>
        <v>0</v>
      </c>
      <c r="E128" s="53">
        <f t="shared" si="29"/>
        <v>0</v>
      </c>
      <c r="F128" s="54" t="str">
        <f t="shared" si="0"/>
        <v>-</v>
      </c>
    </row>
    <row r="129" spans="1:6" ht="12.75" customHeight="1" x14ac:dyDescent="0.2">
      <c r="A129" s="55">
        <v>6631</v>
      </c>
      <c r="B129" s="88" t="s">
        <v>301</v>
      </c>
      <c r="C129" s="52" t="s">
        <v>302</v>
      </c>
      <c r="D129" s="244"/>
      <c r="E129" s="244"/>
      <c r="F129" s="54" t="str">
        <f t="shared" si="0"/>
        <v>-</v>
      </c>
    </row>
    <row r="130" spans="1:6" ht="12.75" customHeight="1" x14ac:dyDescent="0.2">
      <c r="A130" s="55">
        <v>6632</v>
      </c>
      <c r="B130" s="234" t="s">
        <v>303</v>
      </c>
      <c r="C130" s="52" t="s">
        <v>304</v>
      </c>
      <c r="D130" s="244"/>
      <c r="E130" s="244"/>
      <c r="F130" s="54" t="str">
        <f t="shared" si="0"/>
        <v>-</v>
      </c>
    </row>
    <row r="131" spans="1:6" ht="24" x14ac:dyDescent="0.2">
      <c r="A131" s="55" t="s">
        <v>305</v>
      </c>
      <c r="B131" s="234" t="s">
        <v>306</v>
      </c>
      <c r="C131" s="56" t="s">
        <v>305</v>
      </c>
      <c r="D131" s="244"/>
      <c r="E131" s="244"/>
      <c r="F131" s="54" t="str">
        <f t="shared" si="0"/>
        <v>-</v>
      </c>
    </row>
    <row r="132" spans="1:6" ht="24" x14ac:dyDescent="0.2">
      <c r="A132" s="55" t="s">
        <v>307</v>
      </c>
      <c r="B132" s="234" t="s">
        <v>308</v>
      </c>
      <c r="C132" s="56" t="s">
        <v>307</v>
      </c>
      <c r="D132" s="244"/>
      <c r="E132" s="244"/>
      <c r="F132" s="54" t="str">
        <f>IF(D132&lt;&gt;0,IF(E132/D132&gt;=100,"&gt;&gt;100",E132/D132*100),"-")</f>
        <v>-</v>
      </c>
    </row>
    <row r="133" spans="1:6" ht="24" x14ac:dyDescent="0.2">
      <c r="A133" s="55">
        <v>67</v>
      </c>
      <c r="B133" s="234" t="s">
        <v>309</v>
      </c>
      <c r="C133" s="52" t="s">
        <v>310</v>
      </c>
      <c r="D133" s="53">
        <f t="shared" ref="D133:E133" si="30">D134+D138</f>
        <v>2309953</v>
      </c>
      <c r="E133" s="53">
        <f t="shared" si="30"/>
        <v>2818860.56</v>
      </c>
      <c r="F133" s="54">
        <f t="shared" ref="F133:F223" si="31">IF(D133&lt;&gt;0,IF(E133/D133&gt;=100,"&gt;&gt;100",E133/D133*100),"-")</f>
        <v>122.03107855441215</v>
      </c>
    </row>
    <row r="134" spans="1:6" ht="24" x14ac:dyDescent="0.2">
      <c r="A134" s="55">
        <v>671</v>
      </c>
      <c r="B134" s="234" t="s">
        <v>311</v>
      </c>
      <c r="C134" s="52" t="s">
        <v>312</v>
      </c>
      <c r="D134" s="53">
        <f t="shared" ref="D134:E134" si="32">SUM(D135:D137)</f>
        <v>2309953</v>
      </c>
      <c r="E134" s="53">
        <f t="shared" si="32"/>
        <v>2818860.56</v>
      </c>
      <c r="F134" s="54">
        <f t="shared" si="31"/>
        <v>122.03107855441215</v>
      </c>
    </row>
    <row r="135" spans="1:6" ht="12.75" customHeight="1" x14ac:dyDescent="0.2">
      <c r="A135" s="55">
        <v>6711</v>
      </c>
      <c r="B135" s="87" t="s">
        <v>313</v>
      </c>
      <c r="C135" s="52" t="s">
        <v>314</v>
      </c>
      <c r="D135" s="244">
        <v>2309953</v>
      </c>
      <c r="E135" s="244">
        <v>2818860.56</v>
      </c>
      <c r="F135" s="54">
        <f t="shared" si="31"/>
        <v>122.03107855441215</v>
      </c>
    </row>
    <row r="136" spans="1:6" ht="24" x14ac:dyDescent="0.2">
      <c r="A136" s="55">
        <v>6712</v>
      </c>
      <c r="B136" s="234" t="s">
        <v>315</v>
      </c>
      <c r="C136" s="52" t="s">
        <v>316</v>
      </c>
      <c r="D136" s="244"/>
      <c r="E136" s="244"/>
      <c r="F136" s="54" t="str">
        <f t="shared" si="31"/>
        <v>-</v>
      </c>
    </row>
    <row r="137" spans="1:6" ht="24"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91</v>
      </c>
      <c r="E139" s="53">
        <f t="shared" si="33"/>
        <v>790.26</v>
      </c>
      <c r="F139" s="54">
        <f t="shared" si="31"/>
        <v>868.41758241758248</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v>91</v>
      </c>
      <c r="E150" s="244">
        <v>790.26</v>
      </c>
      <c r="F150" s="54">
        <f t="shared" si="31"/>
        <v>868.41758241758248</v>
      </c>
    </row>
    <row r="151" spans="1:6" ht="12.75" customHeight="1" x14ac:dyDescent="0.2">
      <c r="A151" s="55">
        <v>3</v>
      </c>
      <c r="B151" s="87" t="s">
        <v>345</v>
      </c>
      <c r="C151" s="52" t="s">
        <v>53</v>
      </c>
      <c r="D151" s="53">
        <f t="shared" ref="D151:E151" si="35">D152+D163+D196+D215+D224+D252+D263</f>
        <v>3998849</v>
      </c>
      <c r="E151" s="53">
        <f t="shared" si="35"/>
        <v>4840735.4300000006</v>
      </c>
      <c r="F151" s="54">
        <f t="shared" si="31"/>
        <v>121.05321881371367</v>
      </c>
    </row>
    <row r="152" spans="1:6" ht="12.75" customHeight="1" x14ac:dyDescent="0.2">
      <c r="A152" s="55">
        <v>31</v>
      </c>
      <c r="B152" s="87" t="s">
        <v>346</v>
      </c>
      <c r="C152" s="52" t="s">
        <v>347</v>
      </c>
      <c r="D152" s="53">
        <f t="shared" ref="D152:E152" si="36">D153+D158+D159</f>
        <v>1407386</v>
      </c>
      <c r="E152" s="53">
        <f t="shared" si="36"/>
        <v>1834805.94</v>
      </c>
      <c r="F152" s="54">
        <f t="shared" si="31"/>
        <v>130.36977346655431</v>
      </c>
    </row>
    <row r="153" spans="1:6" ht="12.75" customHeight="1" x14ac:dyDescent="0.2">
      <c r="A153" s="55">
        <v>311</v>
      </c>
      <c r="B153" s="87" t="s">
        <v>348</v>
      </c>
      <c r="C153" s="52" t="s">
        <v>349</v>
      </c>
      <c r="D153" s="53">
        <f t="shared" ref="D153:E153" si="37">SUM(D154:D157)</f>
        <v>1212913</v>
      </c>
      <c r="E153" s="53">
        <f t="shared" si="37"/>
        <v>1582176.21</v>
      </c>
      <c r="F153" s="54">
        <f t="shared" si="31"/>
        <v>130.44432782895393</v>
      </c>
    </row>
    <row r="154" spans="1:6" ht="12.75" customHeight="1" x14ac:dyDescent="0.2">
      <c r="A154" s="55">
        <v>3111</v>
      </c>
      <c r="B154" s="87" t="s">
        <v>350</v>
      </c>
      <c r="C154" s="52" t="s">
        <v>351</v>
      </c>
      <c r="D154" s="244">
        <v>1181413</v>
      </c>
      <c r="E154" s="244">
        <v>1516176.21</v>
      </c>
      <c r="F154" s="54">
        <f t="shared" si="31"/>
        <v>128.33583260045387</v>
      </c>
    </row>
    <row r="155" spans="1:6" ht="12.75" customHeight="1" x14ac:dyDescent="0.2">
      <c r="A155" s="55">
        <v>3112</v>
      </c>
      <c r="B155" s="87" t="s">
        <v>352</v>
      </c>
      <c r="C155" s="52" t="s">
        <v>353</v>
      </c>
      <c r="D155" s="244">
        <v>31500</v>
      </c>
      <c r="E155" s="244">
        <v>66000</v>
      </c>
      <c r="F155" s="54">
        <f t="shared" si="31"/>
        <v>209.52380952380955</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c r="E158" s="244"/>
      <c r="F158" s="54" t="str">
        <f t="shared" si="31"/>
        <v>-</v>
      </c>
    </row>
    <row r="159" spans="1:6" ht="12.75" customHeight="1" x14ac:dyDescent="0.2">
      <c r="A159" s="55">
        <v>313</v>
      </c>
      <c r="B159" s="87" t="s">
        <v>360</v>
      </c>
      <c r="C159" s="52" t="s">
        <v>361</v>
      </c>
      <c r="D159" s="53">
        <f t="shared" ref="D159:E159" si="38">SUM(D160:D162)</f>
        <v>194473</v>
      </c>
      <c r="E159" s="53">
        <f t="shared" si="38"/>
        <v>252629.73</v>
      </c>
      <c r="F159" s="54">
        <f t="shared" si="31"/>
        <v>129.90478369747987</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194473</v>
      </c>
      <c r="E161" s="244">
        <v>252629.73</v>
      </c>
      <c r="F161" s="54">
        <f t="shared" si="31"/>
        <v>129.90478369747987</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2573993</v>
      </c>
      <c r="E163" s="53">
        <f t="shared" si="39"/>
        <v>2938186.95</v>
      </c>
      <c r="F163" s="54">
        <f t="shared" si="31"/>
        <v>114.14898758465932</v>
      </c>
    </row>
    <row r="164" spans="1:6" ht="12.75" customHeight="1" x14ac:dyDescent="0.2">
      <c r="A164" s="55">
        <v>321</v>
      </c>
      <c r="B164" s="87" t="s">
        <v>369</v>
      </c>
      <c r="C164" s="52" t="s">
        <v>370</v>
      </c>
      <c r="D164" s="53">
        <f t="shared" ref="D164:E164" si="40">SUM(D165:D168)</f>
        <v>124820</v>
      </c>
      <c r="E164" s="53">
        <f t="shared" si="40"/>
        <v>117175.28</v>
      </c>
      <c r="F164" s="54">
        <f t="shared" si="31"/>
        <v>93.875404582598946</v>
      </c>
    </row>
    <row r="165" spans="1:6" ht="12.75" customHeight="1" x14ac:dyDescent="0.2">
      <c r="A165" s="55">
        <v>3211</v>
      </c>
      <c r="B165" s="87" t="s">
        <v>371</v>
      </c>
      <c r="C165" s="52" t="s">
        <v>372</v>
      </c>
      <c r="D165" s="244">
        <v>3270</v>
      </c>
      <c r="E165" s="244">
        <v>10743.74</v>
      </c>
      <c r="F165" s="54">
        <f t="shared" si="31"/>
        <v>328.55474006116208</v>
      </c>
    </row>
    <row r="166" spans="1:6" ht="12.75" customHeight="1" x14ac:dyDescent="0.2">
      <c r="A166" s="55">
        <v>3212</v>
      </c>
      <c r="B166" s="87" t="s">
        <v>373</v>
      </c>
      <c r="C166" s="52" t="s">
        <v>374</v>
      </c>
      <c r="D166" s="244">
        <v>40491</v>
      </c>
      <c r="E166" s="244">
        <v>47223.519999999997</v>
      </c>
      <c r="F166" s="54">
        <f t="shared" si="31"/>
        <v>116.62720110641871</v>
      </c>
    </row>
    <row r="167" spans="1:6" ht="12.75" customHeight="1" x14ac:dyDescent="0.2">
      <c r="A167" s="55">
        <v>3213</v>
      </c>
      <c r="B167" s="87" t="s">
        <v>375</v>
      </c>
      <c r="C167" s="52" t="s">
        <v>376</v>
      </c>
      <c r="D167" s="244">
        <v>81059</v>
      </c>
      <c r="E167" s="244">
        <v>59208.02</v>
      </c>
      <c r="F167" s="54">
        <f t="shared" si="31"/>
        <v>73.043116742126102</v>
      </c>
    </row>
    <row r="168" spans="1:6" ht="12.75" customHeight="1" x14ac:dyDescent="0.2">
      <c r="A168" s="55">
        <v>3214</v>
      </c>
      <c r="B168" s="87" t="s">
        <v>377</v>
      </c>
      <c r="C168" s="52" t="s">
        <v>378</v>
      </c>
      <c r="D168" s="244"/>
      <c r="E168" s="244"/>
      <c r="F168" s="54" t="str">
        <f t="shared" si="31"/>
        <v>-</v>
      </c>
    </row>
    <row r="169" spans="1:6" ht="12.75" customHeight="1" x14ac:dyDescent="0.2">
      <c r="A169" s="55">
        <v>322</v>
      </c>
      <c r="B169" s="87" t="s">
        <v>379</v>
      </c>
      <c r="C169" s="52" t="s">
        <v>380</v>
      </c>
      <c r="D169" s="53">
        <f t="shared" ref="D169:E169" si="41">SUM(D170:D176)</f>
        <v>1535373</v>
      </c>
      <c r="E169" s="53">
        <f t="shared" si="41"/>
        <v>1835050.9600000002</v>
      </c>
      <c r="F169" s="54">
        <f t="shared" si="31"/>
        <v>119.51825126532771</v>
      </c>
    </row>
    <row r="170" spans="1:6" ht="12.75" customHeight="1" x14ac:dyDescent="0.2">
      <c r="A170" s="55">
        <v>3221</v>
      </c>
      <c r="B170" s="87" t="s">
        <v>381</v>
      </c>
      <c r="C170" s="52" t="s">
        <v>382</v>
      </c>
      <c r="D170" s="244">
        <v>74601</v>
      </c>
      <c r="E170" s="244">
        <v>78618.14</v>
      </c>
      <c r="F170" s="54">
        <f t="shared" si="31"/>
        <v>105.38483398345866</v>
      </c>
    </row>
    <row r="171" spans="1:6" ht="12.75" customHeight="1" x14ac:dyDescent="0.2">
      <c r="A171" s="55">
        <v>3222</v>
      </c>
      <c r="B171" s="87" t="s">
        <v>383</v>
      </c>
      <c r="C171" s="52" t="s">
        <v>384</v>
      </c>
      <c r="D171" s="244">
        <v>827429</v>
      </c>
      <c r="E171" s="244">
        <f>774541.19+174187.88</f>
        <v>948729.07</v>
      </c>
      <c r="F171" s="54">
        <f t="shared" si="31"/>
        <v>114.65987655738437</v>
      </c>
    </row>
    <row r="172" spans="1:6" ht="12.75" customHeight="1" x14ac:dyDescent="0.2">
      <c r="A172" s="55">
        <v>3223</v>
      </c>
      <c r="B172" s="87" t="s">
        <v>385</v>
      </c>
      <c r="C172" s="52" t="s">
        <v>386</v>
      </c>
      <c r="D172" s="244">
        <v>301084</v>
      </c>
      <c r="E172" s="244">
        <v>712069.27</v>
      </c>
      <c r="F172" s="54">
        <f t="shared" si="31"/>
        <v>236.50186326739382</v>
      </c>
    </row>
    <row r="173" spans="1:6" ht="12.75" customHeight="1" x14ac:dyDescent="0.2">
      <c r="A173" s="55">
        <v>3224</v>
      </c>
      <c r="B173" s="87" t="s">
        <v>387</v>
      </c>
      <c r="C173" s="52" t="s">
        <v>388</v>
      </c>
      <c r="D173" s="244">
        <v>2616</v>
      </c>
      <c r="E173" s="244">
        <v>55391.08</v>
      </c>
      <c r="F173" s="54">
        <f t="shared" si="31"/>
        <v>2117.396024464832</v>
      </c>
    </row>
    <row r="174" spans="1:6" ht="12.75" customHeight="1" x14ac:dyDescent="0.2">
      <c r="A174" s="55">
        <v>3225</v>
      </c>
      <c r="B174" s="87" t="s">
        <v>389</v>
      </c>
      <c r="C174" s="52" t="s">
        <v>390</v>
      </c>
      <c r="D174" s="244">
        <v>306355</v>
      </c>
      <c r="E174" s="244">
        <v>36645.11</v>
      </c>
      <c r="F174" s="54">
        <f t="shared" si="31"/>
        <v>11.961649067258573</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v>23288</v>
      </c>
      <c r="E176" s="244">
        <v>3598.29</v>
      </c>
      <c r="F176" s="54">
        <f t="shared" si="31"/>
        <v>15.451262452765372</v>
      </c>
    </row>
    <row r="177" spans="1:6" ht="12.75" customHeight="1" x14ac:dyDescent="0.2">
      <c r="A177" s="55">
        <v>323</v>
      </c>
      <c r="B177" s="87" t="s">
        <v>395</v>
      </c>
      <c r="C177" s="52" t="s">
        <v>396</v>
      </c>
      <c r="D177" s="53">
        <f t="shared" ref="D177:E177" si="42">SUM(D178:D186)</f>
        <v>899034</v>
      </c>
      <c r="E177" s="53">
        <f t="shared" si="42"/>
        <v>953212.73</v>
      </c>
      <c r="F177" s="54">
        <f t="shared" si="31"/>
        <v>106.02632714669301</v>
      </c>
    </row>
    <row r="178" spans="1:6" ht="12.75" customHeight="1" x14ac:dyDescent="0.2">
      <c r="A178" s="55">
        <v>3231</v>
      </c>
      <c r="B178" s="87" t="s">
        <v>397</v>
      </c>
      <c r="C178" s="52" t="s">
        <v>398</v>
      </c>
      <c r="D178" s="244">
        <v>54499</v>
      </c>
      <c r="E178" s="244">
        <v>62307.360000000001</v>
      </c>
      <c r="F178" s="54">
        <f t="shared" si="31"/>
        <v>114.32752894548524</v>
      </c>
    </row>
    <row r="179" spans="1:6" ht="12.75" customHeight="1" x14ac:dyDescent="0.2">
      <c r="A179" s="55">
        <v>3232</v>
      </c>
      <c r="B179" s="87" t="s">
        <v>399</v>
      </c>
      <c r="C179" s="52" t="s">
        <v>400</v>
      </c>
      <c r="D179" s="244">
        <v>114561</v>
      </c>
      <c r="E179" s="244">
        <v>217809.6</v>
      </c>
      <c r="F179" s="54">
        <f t="shared" si="31"/>
        <v>190.1254353575824</v>
      </c>
    </row>
    <row r="180" spans="1:6" ht="12.75" customHeight="1" x14ac:dyDescent="0.2">
      <c r="A180" s="55">
        <v>3233</v>
      </c>
      <c r="B180" s="87" t="s">
        <v>401</v>
      </c>
      <c r="C180" s="52" t="s">
        <v>402</v>
      </c>
      <c r="D180" s="244">
        <v>75400</v>
      </c>
      <c r="E180" s="244">
        <v>80585.55</v>
      </c>
      <c r="F180" s="54">
        <f t="shared" si="31"/>
        <v>106.87738726790452</v>
      </c>
    </row>
    <row r="181" spans="1:6" ht="12.75" customHeight="1" x14ac:dyDescent="0.2">
      <c r="A181" s="55">
        <v>3234</v>
      </c>
      <c r="B181" s="87" t="s">
        <v>403</v>
      </c>
      <c r="C181" s="52" t="s">
        <v>404</v>
      </c>
      <c r="D181" s="244">
        <v>91378</v>
      </c>
      <c r="E181" s="244">
        <v>156183.32999999999</v>
      </c>
      <c r="F181" s="54">
        <f t="shared" si="31"/>
        <v>170.92005734421852</v>
      </c>
    </row>
    <row r="182" spans="1:6" ht="12.75" customHeight="1" x14ac:dyDescent="0.2">
      <c r="A182" s="55">
        <v>3235</v>
      </c>
      <c r="B182" s="87" t="s">
        <v>405</v>
      </c>
      <c r="C182" s="52" t="s">
        <v>406</v>
      </c>
      <c r="D182" s="244">
        <v>34548</v>
      </c>
      <c r="E182" s="244">
        <v>73433.89</v>
      </c>
      <c r="F182" s="54">
        <f t="shared" si="31"/>
        <v>212.55612481185597</v>
      </c>
    </row>
    <row r="183" spans="1:6" ht="12.75" customHeight="1" x14ac:dyDescent="0.2">
      <c r="A183" s="55">
        <v>3236</v>
      </c>
      <c r="B183" s="87" t="s">
        <v>407</v>
      </c>
      <c r="C183" s="52" t="s">
        <v>408</v>
      </c>
      <c r="D183" s="244">
        <v>24378</v>
      </c>
      <c r="E183" s="244">
        <v>3868.08</v>
      </c>
      <c r="F183" s="54">
        <f t="shared" si="31"/>
        <v>15.867093280826975</v>
      </c>
    </row>
    <row r="184" spans="1:6" ht="12.75" customHeight="1" x14ac:dyDescent="0.2">
      <c r="A184" s="55">
        <v>3237</v>
      </c>
      <c r="B184" s="87" t="s">
        <v>409</v>
      </c>
      <c r="C184" s="52" t="s">
        <v>410</v>
      </c>
      <c r="D184" s="244">
        <v>311787</v>
      </c>
      <c r="E184" s="244">
        <v>290874.71000000002</v>
      </c>
      <c r="F184" s="54">
        <f t="shared" si="31"/>
        <v>93.292763970274578</v>
      </c>
    </row>
    <row r="185" spans="1:6" ht="12.75" customHeight="1" x14ac:dyDescent="0.2">
      <c r="A185" s="55">
        <v>3238</v>
      </c>
      <c r="B185" s="87" t="s">
        <v>411</v>
      </c>
      <c r="C185" s="52" t="s">
        <v>412</v>
      </c>
      <c r="D185" s="244">
        <v>17896</v>
      </c>
      <c r="E185" s="244">
        <v>4500.01</v>
      </c>
      <c r="F185" s="54">
        <f t="shared" si="31"/>
        <v>25.145339740724186</v>
      </c>
    </row>
    <row r="186" spans="1:6" ht="12.75" customHeight="1" x14ac:dyDescent="0.2">
      <c r="A186" s="55">
        <v>3239</v>
      </c>
      <c r="B186" s="87" t="s">
        <v>413</v>
      </c>
      <c r="C186" s="52" t="s">
        <v>414</v>
      </c>
      <c r="D186" s="244">
        <v>174587</v>
      </c>
      <c r="E186" s="244">
        <v>63650.2</v>
      </c>
      <c r="F186" s="54">
        <f t="shared" si="31"/>
        <v>36.457582752438611</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14766</v>
      </c>
      <c r="E188" s="53">
        <f t="shared" si="43"/>
        <v>32747.980000000003</v>
      </c>
      <c r="F188" s="54">
        <f t="shared" si="31"/>
        <v>221.7796288771502</v>
      </c>
    </row>
    <row r="189" spans="1:6" ht="12.75" customHeight="1" x14ac:dyDescent="0.2">
      <c r="A189" s="55">
        <v>3291</v>
      </c>
      <c r="B189" s="234" t="s">
        <v>419</v>
      </c>
      <c r="C189" s="52" t="s">
        <v>420</v>
      </c>
      <c r="D189" s="244"/>
      <c r="E189" s="244"/>
      <c r="F189" s="54" t="str">
        <f t="shared" si="31"/>
        <v>-</v>
      </c>
    </row>
    <row r="190" spans="1:6" ht="12.75" customHeight="1" x14ac:dyDescent="0.2">
      <c r="A190" s="55">
        <v>3292</v>
      </c>
      <c r="B190" s="87" t="s">
        <v>421</v>
      </c>
      <c r="C190" s="52" t="s">
        <v>422</v>
      </c>
      <c r="D190" s="244">
        <v>7354</v>
      </c>
      <c r="E190" s="244">
        <v>7354.43</v>
      </c>
      <c r="F190" s="54">
        <f t="shared" si="31"/>
        <v>100.00584715800925</v>
      </c>
    </row>
    <row r="191" spans="1:6" ht="12.75" customHeight="1" x14ac:dyDescent="0.2">
      <c r="A191" s="55">
        <v>3293</v>
      </c>
      <c r="B191" s="87" t="s">
        <v>423</v>
      </c>
      <c r="C191" s="52" t="s">
        <v>424</v>
      </c>
      <c r="D191" s="244">
        <v>1261</v>
      </c>
      <c r="E191" s="244">
        <v>3066.34</v>
      </c>
      <c r="F191" s="54">
        <f t="shared" si="31"/>
        <v>243.16732751784298</v>
      </c>
    </row>
    <row r="192" spans="1:6" ht="12.75" customHeight="1" x14ac:dyDescent="0.2">
      <c r="A192" s="55">
        <v>3294</v>
      </c>
      <c r="B192" s="87" t="s">
        <v>425</v>
      </c>
      <c r="C192" s="52" t="s">
        <v>426</v>
      </c>
      <c r="D192" s="244">
        <v>606</v>
      </c>
      <c r="E192" s="244">
        <v>42.42</v>
      </c>
      <c r="F192" s="54">
        <f t="shared" si="31"/>
        <v>7.0000000000000009</v>
      </c>
    </row>
    <row r="193" spans="1:6" ht="12.75" customHeight="1" x14ac:dyDescent="0.2">
      <c r="A193" s="55">
        <v>3295</v>
      </c>
      <c r="B193" s="87" t="s">
        <v>427</v>
      </c>
      <c r="C193" s="52" t="s">
        <v>428</v>
      </c>
      <c r="D193" s="244">
        <v>5545</v>
      </c>
      <c r="E193" s="244">
        <v>22284.79</v>
      </c>
      <c r="F193" s="54">
        <f t="shared" si="31"/>
        <v>401.88981064021647</v>
      </c>
    </row>
    <row r="194" spans="1:6" ht="12.75" customHeight="1" x14ac:dyDescent="0.2">
      <c r="A194" s="55" t="s">
        <v>429</v>
      </c>
      <c r="B194" s="87" t="s">
        <v>430</v>
      </c>
      <c r="C194" s="52" t="s">
        <v>429</v>
      </c>
      <c r="D194" s="244"/>
      <c r="E194" s="244"/>
      <c r="F194" s="54" t="str">
        <f t="shared" si="31"/>
        <v>-</v>
      </c>
    </row>
    <row r="195" spans="1:6" ht="12.75" customHeight="1" x14ac:dyDescent="0.2">
      <c r="A195" s="55">
        <v>3299</v>
      </c>
      <c r="B195" s="87" t="s">
        <v>431</v>
      </c>
      <c r="C195" s="52" t="s">
        <v>432</v>
      </c>
      <c r="D195" s="244"/>
      <c r="E195" s="244"/>
      <c r="F195" s="54" t="str">
        <f t="shared" si="31"/>
        <v>-</v>
      </c>
    </row>
    <row r="196" spans="1:6" ht="12.75" customHeight="1" x14ac:dyDescent="0.2">
      <c r="A196" s="55">
        <v>34</v>
      </c>
      <c r="B196" s="234" t="s">
        <v>433</v>
      </c>
      <c r="C196" s="52" t="s">
        <v>434</v>
      </c>
      <c r="D196" s="53">
        <f t="shared" ref="D196:E196" si="44">D197+D202+D210</f>
        <v>17470</v>
      </c>
      <c r="E196" s="53">
        <f t="shared" si="44"/>
        <v>27742.54</v>
      </c>
      <c r="F196" s="54">
        <f t="shared" si="31"/>
        <v>158.80103033772181</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4" x14ac:dyDescent="0.2">
      <c r="A203" s="55">
        <v>3421</v>
      </c>
      <c r="B203" s="87" t="s">
        <v>447</v>
      </c>
      <c r="C203" s="52" t="s">
        <v>448</v>
      </c>
      <c r="D203" s="244"/>
      <c r="E203" s="244"/>
      <c r="F203" s="54" t="str">
        <f t="shared" si="31"/>
        <v>-</v>
      </c>
    </row>
    <row r="204" spans="1:6" ht="24" x14ac:dyDescent="0.2">
      <c r="A204" s="55">
        <v>3422</v>
      </c>
      <c r="B204" s="234" t="s">
        <v>449</v>
      </c>
      <c r="C204" s="52" t="s">
        <v>450</v>
      </c>
      <c r="D204" s="244"/>
      <c r="E204" s="244"/>
      <c r="F204" s="54" t="str">
        <f t="shared" si="31"/>
        <v>-</v>
      </c>
    </row>
    <row r="205" spans="1:6" ht="24"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4"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17470</v>
      </c>
      <c r="E210" s="53">
        <f t="shared" si="47"/>
        <v>27742.54</v>
      </c>
      <c r="F210" s="54">
        <f t="shared" si="31"/>
        <v>158.80103033772181</v>
      </c>
    </row>
    <row r="211" spans="1:6" ht="12.75" customHeight="1" x14ac:dyDescent="0.2">
      <c r="A211" s="55">
        <v>3431</v>
      </c>
      <c r="B211" s="234" t="s">
        <v>463</v>
      </c>
      <c r="C211" s="52" t="s">
        <v>464</v>
      </c>
      <c r="D211" s="244">
        <v>10133</v>
      </c>
      <c r="E211" s="244">
        <v>27035.95</v>
      </c>
      <c r="F211" s="54">
        <f t="shared" si="31"/>
        <v>266.81091483272479</v>
      </c>
    </row>
    <row r="212" spans="1:6" ht="12.75" customHeight="1" x14ac:dyDescent="0.2">
      <c r="A212" s="55">
        <v>3432</v>
      </c>
      <c r="B212" s="87" t="s">
        <v>465</v>
      </c>
      <c r="C212" s="52" t="s">
        <v>466</v>
      </c>
      <c r="D212" s="244"/>
      <c r="E212" s="244"/>
      <c r="F212" s="54" t="str">
        <f t="shared" si="31"/>
        <v>-</v>
      </c>
    </row>
    <row r="213" spans="1:6" ht="12.75" customHeight="1" x14ac:dyDescent="0.2">
      <c r="A213" s="55">
        <v>3433</v>
      </c>
      <c r="B213" s="87" t="s">
        <v>467</v>
      </c>
      <c r="C213" s="52" t="s">
        <v>468</v>
      </c>
      <c r="D213" s="244">
        <v>0</v>
      </c>
      <c r="E213" s="244">
        <v>706.59</v>
      </c>
      <c r="F213" s="54" t="str">
        <f t="shared" si="31"/>
        <v>-</v>
      </c>
    </row>
    <row r="214" spans="1:6" ht="12.75" customHeight="1" x14ac:dyDescent="0.2">
      <c r="A214" s="55">
        <v>3434</v>
      </c>
      <c r="B214" s="87" t="s">
        <v>469</v>
      </c>
      <c r="C214" s="52" t="s">
        <v>470</v>
      </c>
      <c r="D214" s="244">
        <v>7337</v>
      </c>
      <c r="E214" s="244"/>
      <c r="F214" s="54">
        <f t="shared" si="31"/>
        <v>0</v>
      </c>
    </row>
    <row r="215" spans="1:6" ht="12.75" customHeight="1" x14ac:dyDescent="0.2">
      <c r="A215" s="55">
        <v>35</v>
      </c>
      <c r="B215" s="87" t="s">
        <v>471</v>
      </c>
      <c r="C215" s="52" t="s">
        <v>472</v>
      </c>
      <c r="D215" s="53">
        <f t="shared" ref="D215:E215" si="48">D216+D219+D223</f>
        <v>0</v>
      </c>
      <c r="E215" s="53">
        <f t="shared" si="48"/>
        <v>0</v>
      </c>
      <c r="F215" s="54" t="str">
        <f t="shared" si="31"/>
        <v>-</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c r="E218" s="244"/>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c r="E221" s="244"/>
      <c r="F221" s="54" t="str">
        <f t="shared" si="31"/>
        <v>-</v>
      </c>
    </row>
    <row r="222" spans="1:6" ht="12.75" customHeight="1" x14ac:dyDescent="0.2">
      <c r="A222" s="55">
        <v>3523</v>
      </c>
      <c r="B222" s="87" t="s">
        <v>485</v>
      </c>
      <c r="C222" s="52" t="s">
        <v>486</v>
      </c>
      <c r="D222" s="244"/>
      <c r="E222" s="244"/>
      <c r="F222" s="54" t="str">
        <f t="shared" si="31"/>
        <v>-</v>
      </c>
    </row>
    <row r="223" spans="1:6" ht="24" x14ac:dyDescent="0.2">
      <c r="A223" s="55" t="s">
        <v>487</v>
      </c>
      <c r="B223" s="87" t="s">
        <v>488</v>
      </c>
      <c r="C223" s="52" t="s">
        <v>487</v>
      </c>
      <c r="D223" s="244"/>
      <c r="E223" s="244"/>
      <c r="F223" s="54" t="str">
        <f t="shared" si="31"/>
        <v>-</v>
      </c>
    </row>
    <row r="224" spans="1:6" ht="24" x14ac:dyDescent="0.2">
      <c r="A224" s="55">
        <v>36</v>
      </c>
      <c r="B224" s="87" t="s">
        <v>489</v>
      </c>
      <c r="C224" s="52" t="s">
        <v>490</v>
      </c>
      <c r="D224" s="53">
        <f t="shared" ref="D224:E224" si="51">D225+D228+D231+D236+D240+D244+D247</f>
        <v>0</v>
      </c>
      <c r="E224" s="53">
        <f t="shared" si="51"/>
        <v>0</v>
      </c>
      <c r="F224" s="54" t="str">
        <f t="shared" ref="F224:F235" si="52">IF(D224&lt;&gt;0,IF(E224/D224&gt;=100,"&gt;&gt;100",E224/D224*100),"-")</f>
        <v>-</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24"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c r="E232" s="244"/>
      <c r="F232" s="54" t="str">
        <f t="shared" si="52"/>
        <v>-</v>
      </c>
    </row>
    <row r="233" spans="1:6" ht="12.75" customHeight="1" x14ac:dyDescent="0.2">
      <c r="A233" s="55">
        <v>3632</v>
      </c>
      <c r="B233" s="87" t="s">
        <v>507</v>
      </c>
      <c r="C233" s="52" t="s">
        <v>508</v>
      </c>
      <c r="D233" s="244"/>
      <c r="E233" s="244"/>
      <c r="F233" s="54" t="str">
        <f t="shared" si="52"/>
        <v>-</v>
      </c>
    </row>
    <row r="234" spans="1:6" ht="12.75" customHeight="1" x14ac:dyDescent="0.2">
      <c r="A234" s="55" t="s">
        <v>509</v>
      </c>
      <c r="B234" s="87" t="s">
        <v>510</v>
      </c>
      <c r="C234" s="56" t="s">
        <v>509</v>
      </c>
      <c r="D234" s="244"/>
      <c r="E234" s="244"/>
      <c r="F234" s="54" t="str">
        <f t="shared" si="52"/>
        <v>-</v>
      </c>
    </row>
    <row r="235" spans="1:6" ht="24"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0</v>
      </c>
      <c r="E236" s="53">
        <f t="shared" si="56"/>
        <v>0</v>
      </c>
      <c r="F236" s="54" t="str">
        <f t="shared" ref="F236:F239" si="57">IF(D236&lt;&gt;0,IF(E236/D236&gt;=100,"&gt;&gt;100",E236/D236*100),"-")</f>
        <v>-</v>
      </c>
    </row>
    <row r="237" spans="1:6" ht="12.75" customHeight="1" x14ac:dyDescent="0.2">
      <c r="A237" s="55" t="s">
        <v>515</v>
      </c>
      <c r="B237" s="87" t="s">
        <v>516</v>
      </c>
      <c r="C237" s="52" t="s">
        <v>515</v>
      </c>
      <c r="D237" s="244"/>
      <c r="E237" s="244"/>
      <c r="F237" s="54" t="str">
        <f t="shared" si="57"/>
        <v>-</v>
      </c>
    </row>
    <row r="238" spans="1:6" ht="12.75" customHeight="1" x14ac:dyDescent="0.2">
      <c r="A238" s="55" t="s">
        <v>517</v>
      </c>
      <c r="B238" s="87" t="s">
        <v>518</v>
      </c>
      <c r="C238" s="52" t="s">
        <v>517</v>
      </c>
      <c r="D238" s="244"/>
      <c r="E238" s="244"/>
      <c r="F238" s="54" t="str">
        <f t="shared" si="57"/>
        <v>-</v>
      </c>
    </row>
    <row r="239" spans="1:6" ht="12.75" customHeight="1" x14ac:dyDescent="0.2">
      <c r="A239" s="55" t="s">
        <v>519</v>
      </c>
      <c r="B239" s="87" t="s">
        <v>520</v>
      </c>
      <c r="C239" s="56" t="s">
        <v>519</v>
      </c>
      <c r="D239" s="244"/>
      <c r="E239" s="244"/>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c r="E241" s="244"/>
      <c r="F241" s="54" t="str">
        <f t="shared" si="59"/>
        <v>-</v>
      </c>
    </row>
    <row r="242" spans="1:6" ht="24" x14ac:dyDescent="0.2">
      <c r="A242" s="55">
        <v>3673</v>
      </c>
      <c r="B242" s="87" t="s">
        <v>525</v>
      </c>
      <c r="C242" s="52" t="s">
        <v>526</v>
      </c>
      <c r="D242" s="244"/>
      <c r="E242" s="244"/>
      <c r="F242" s="54" t="str">
        <f t="shared" si="59"/>
        <v>-</v>
      </c>
    </row>
    <row r="243" spans="1:6" ht="24"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c r="E245" s="244"/>
      <c r="F245" s="54" t="str">
        <f t="shared" si="61"/>
        <v>-</v>
      </c>
    </row>
    <row r="246" spans="1:6" ht="12.75" customHeight="1" x14ac:dyDescent="0.2">
      <c r="A246" s="55" t="s">
        <v>533</v>
      </c>
      <c r="B246" s="87" t="s">
        <v>534</v>
      </c>
      <c r="C246" s="52" t="s">
        <v>533</v>
      </c>
      <c r="D246" s="244"/>
      <c r="E246" s="244"/>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4" x14ac:dyDescent="0.2">
      <c r="A250" s="55" t="s">
        <v>539</v>
      </c>
      <c r="B250" s="87" t="s">
        <v>203</v>
      </c>
      <c r="C250" s="52" t="s">
        <v>539</v>
      </c>
      <c r="D250" s="244"/>
      <c r="E250" s="244"/>
      <c r="F250" s="54" t="str">
        <f t="shared" si="61"/>
        <v>-</v>
      </c>
    </row>
    <row r="251" spans="1:6" ht="24" x14ac:dyDescent="0.2">
      <c r="A251" s="55" t="s">
        <v>540</v>
      </c>
      <c r="B251" s="87" t="s">
        <v>205</v>
      </c>
      <c r="C251" s="52" t="s">
        <v>540</v>
      </c>
      <c r="D251" s="244"/>
      <c r="E251" s="244"/>
      <c r="F251" s="54" t="str">
        <f t="shared" si="61"/>
        <v>-</v>
      </c>
    </row>
    <row r="252" spans="1:6" ht="24" x14ac:dyDescent="0.2">
      <c r="A252" s="55">
        <v>37</v>
      </c>
      <c r="B252" s="87" t="s">
        <v>541</v>
      </c>
      <c r="C252" s="52" t="s">
        <v>542</v>
      </c>
      <c r="D252" s="53">
        <f t="shared" ref="D252:E252" si="63">D253+D259</f>
        <v>0</v>
      </c>
      <c r="E252" s="53">
        <f t="shared" si="63"/>
        <v>0</v>
      </c>
      <c r="F252" s="54" t="str">
        <f t="shared" ref="F252:F258" si="64">IF(D252&lt;&gt;0,IF(E252/D252&gt;=100,"&gt;&gt;100",E252/D252*100),"-")</f>
        <v>-</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c r="E254" s="244"/>
      <c r="F254" s="54" t="str">
        <f t="shared" si="64"/>
        <v>-</v>
      </c>
    </row>
    <row r="255" spans="1:6" ht="24" x14ac:dyDescent="0.2">
      <c r="A255" s="55">
        <v>3712</v>
      </c>
      <c r="B255" s="87" t="s">
        <v>547</v>
      </c>
      <c r="C255" s="52" t="s">
        <v>548</v>
      </c>
      <c r="D255" s="244"/>
      <c r="E255" s="244"/>
      <c r="F255" s="54" t="str">
        <f t="shared" si="64"/>
        <v>-</v>
      </c>
    </row>
    <row r="256" spans="1:6" ht="24" x14ac:dyDescent="0.2">
      <c r="A256" s="55" t="s">
        <v>549</v>
      </c>
      <c r="B256" s="87" t="s">
        <v>550</v>
      </c>
      <c r="C256" s="52" t="s">
        <v>549</v>
      </c>
      <c r="D256" s="244"/>
      <c r="E256" s="244"/>
      <c r="F256" s="54" t="str">
        <f t="shared" si="64"/>
        <v>-</v>
      </c>
    </row>
    <row r="257" spans="1:6" ht="24"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0</v>
      </c>
      <c r="E259" s="53">
        <f t="shared" si="66"/>
        <v>0</v>
      </c>
      <c r="F259" s="54" t="str">
        <f t="shared" ref="F259:F262" si="67">IF(D259&lt;&gt;0,IF(E259/D259&gt;=100,"&gt;&gt;100",E259/D259*100),"-")</f>
        <v>-</v>
      </c>
    </row>
    <row r="260" spans="1:6" ht="12.75" customHeight="1" x14ac:dyDescent="0.2">
      <c r="A260" s="55">
        <v>3721</v>
      </c>
      <c r="B260" s="87" t="s">
        <v>557</v>
      </c>
      <c r="C260" s="52" t="s">
        <v>558</v>
      </c>
      <c r="D260" s="244"/>
      <c r="E260" s="244"/>
      <c r="F260" s="54" t="str">
        <f t="shared" si="67"/>
        <v>-</v>
      </c>
    </row>
    <row r="261" spans="1:6" ht="12.75" customHeight="1" x14ac:dyDescent="0.2">
      <c r="A261" s="55">
        <v>3722</v>
      </c>
      <c r="B261" s="87" t="s">
        <v>559</v>
      </c>
      <c r="C261" s="52" t="s">
        <v>560</v>
      </c>
      <c r="D261" s="244"/>
      <c r="E261" s="244"/>
      <c r="F261" s="54" t="str">
        <f t="shared" si="67"/>
        <v>-</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0</v>
      </c>
      <c r="E263" s="53">
        <f t="shared" si="68"/>
        <v>40000</v>
      </c>
      <c r="F263" s="54" t="str">
        <f t="shared" ref="F263:F267" si="69">IF(D263&lt;&gt;0,IF(E263/D263&gt;=100,"&gt;&gt;100",E263/D263*100),"-")</f>
        <v>-</v>
      </c>
    </row>
    <row r="264" spans="1:6" ht="12.75" customHeight="1" x14ac:dyDescent="0.2">
      <c r="A264" s="55">
        <v>381</v>
      </c>
      <c r="B264" s="87" t="s">
        <v>565</v>
      </c>
      <c r="C264" s="52" t="s">
        <v>566</v>
      </c>
      <c r="D264" s="53">
        <f t="shared" ref="D264:E264" si="70">SUM(D265:D267)</f>
        <v>0</v>
      </c>
      <c r="E264" s="53">
        <f t="shared" si="70"/>
        <v>0</v>
      </c>
      <c r="F264" s="54" t="str">
        <f t="shared" si="69"/>
        <v>-</v>
      </c>
    </row>
    <row r="265" spans="1:6" ht="12.75" customHeight="1" x14ac:dyDescent="0.2">
      <c r="A265" s="55">
        <v>3811</v>
      </c>
      <c r="B265" s="87" t="s">
        <v>567</v>
      </c>
      <c r="C265" s="52" t="s">
        <v>568</v>
      </c>
      <c r="D265" s="244"/>
      <c r="E265" s="244"/>
      <c r="F265" s="54" t="str">
        <f t="shared" si="69"/>
        <v>-</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575</v>
      </c>
      <c r="C269" s="52" t="s">
        <v>576</v>
      </c>
      <c r="D269" s="244"/>
      <c r="E269" s="244"/>
      <c r="F269" s="54" t="str">
        <f t="shared" si="72"/>
        <v>-</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c r="E271" s="244"/>
      <c r="F271" s="54" t="str">
        <f t="shared" si="72"/>
        <v>-</v>
      </c>
    </row>
    <row r="272" spans="1:6" ht="24"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0</v>
      </c>
      <c r="E273" s="53">
        <f t="shared" si="73"/>
        <v>40000</v>
      </c>
      <c r="F273" s="54" t="str">
        <f t="shared" ref="F273:F284" si="74">IF(D273&lt;&gt;0,IF(E273/D273&gt;=100,"&gt;&gt;100",E273/D273*100),"-")</f>
        <v>-</v>
      </c>
    </row>
    <row r="274" spans="1:6" ht="12.75" customHeight="1" x14ac:dyDescent="0.2">
      <c r="A274" s="55">
        <v>3831</v>
      </c>
      <c r="B274" s="87" t="s">
        <v>585</v>
      </c>
      <c r="C274" s="52" t="s">
        <v>586</v>
      </c>
      <c r="D274" s="244"/>
      <c r="E274" s="244"/>
      <c r="F274" s="54" t="str">
        <f t="shared" si="74"/>
        <v>-</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v>40000</v>
      </c>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c r="E280" s="244"/>
      <c r="F280" s="54" t="str">
        <f t="shared" si="74"/>
        <v>-</v>
      </c>
    </row>
    <row r="281" spans="1:6" ht="24"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24"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3998849</v>
      </c>
      <c r="E289" s="53">
        <f t="shared" si="79"/>
        <v>4840735.4300000006</v>
      </c>
      <c r="F289" s="54">
        <f t="shared" si="76"/>
        <v>121.05321881371367</v>
      </c>
    </row>
    <row r="290" spans="1:6" ht="12.75" customHeight="1" x14ac:dyDescent="0.2">
      <c r="A290" s="55" t="s">
        <v>606</v>
      </c>
      <c r="B290" s="87" t="s">
        <v>617</v>
      </c>
      <c r="C290" s="52" t="s">
        <v>618</v>
      </c>
      <c r="D290" s="53">
        <f>IF(D6&gt;=D289,D6-D289,0)</f>
        <v>377080</v>
      </c>
      <c r="E290" s="53">
        <f>IF(E6&gt;=E289,E6-E289,0)</f>
        <v>371042.95999999903</v>
      </c>
      <c r="F290" s="54">
        <f t="shared" si="76"/>
        <v>98.399002864113456</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c r="E292" s="244"/>
      <c r="F292" s="54" t="str">
        <f t="shared" si="76"/>
        <v>-</v>
      </c>
    </row>
    <row r="293" spans="1:6" ht="12.75" customHeight="1" x14ac:dyDescent="0.2">
      <c r="A293" s="55">
        <v>92221</v>
      </c>
      <c r="B293" s="87" t="s">
        <v>623</v>
      </c>
      <c r="C293" s="52" t="s">
        <v>624</v>
      </c>
      <c r="D293" s="244">
        <v>18211.14</v>
      </c>
      <c r="E293" s="244">
        <v>107984.14</v>
      </c>
      <c r="F293" s="54">
        <f t="shared" si="76"/>
        <v>592.95650903787464</v>
      </c>
    </row>
    <row r="294" spans="1:6" ht="12.75" customHeight="1" x14ac:dyDescent="0.2">
      <c r="A294" s="55">
        <v>96</v>
      </c>
      <c r="B294" s="87" t="s">
        <v>625</v>
      </c>
      <c r="C294" s="52" t="s">
        <v>626</v>
      </c>
      <c r="D294" s="244"/>
      <c r="E294" s="244"/>
      <c r="F294" s="54" t="str">
        <f t="shared" si="76"/>
        <v>-</v>
      </c>
    </row>
    <row r="295" spans="1:6" ht="24"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0</v>
      </c>
      <c r="E298" s="53">
        <f t="shared" si="80"/>
        <v>0</v>
      </c>
      <c r="F298" s="54" t="str">
        <f t="shared" ref="F298:F418" si="81">IF(D298&lt;&gt;0,IF(E298/D298&gt;=100,"&gt;&gt;100",E298/D298*100),"-")</f>
        <v>-</v>
      </c>
    </row>
    <row r="299" spans="1:6" ht="12.75" customHeight="1" x14ac:dyDescent="0.2">
      <c r="A299" s="55">
        <v>71</v>
      </c>
      <c r="B299" s="87" t="s">
        <v>634</v>
      </c>
      <c r="C299" s="52" t="s">
        <v>635</v>
      </c>
      <c r="D299" s="53">
        <f t="shared" ref="D299:E299" si="82">D300+D304</f>
        <v>0</v>
      </c>
      <c r="E299" s="53">
        <f t="shared" si="82"/>
        <v>0</v>
      </c>
      <c r="F299" s="54" t="str">
        <f t="shared" si="81"/>
        <v>-</v>
      </c>
    </row>
    <row r="300" spans="1:6" ht="24" x14ac:dyDescent="0.2">
      <c r="A300" s="55">
        <v>711</v>
      </c>
      <c r="B300" s="87" t="s">
        <v>636</v>
      </c>
      <c r="C300" s="52" t="s">
        <v>637</v>
      </c>
      <c r="D300" s="53">
        <f t="shared" ref="D300:E300" si="83">SUM(D301:D303)</f>
        <v>0</v>
      </c>
      <c r="E300" s="53">
        <f t="shared" si="83"/>
        <v>0</v>
      </c>
      <c r="F300" s="54" t="str">
        <f t="shared" si="81"/>
        <v>-</v>
      </c>
    </row>
    <row r="301" spans="1:6" ht="12.75" customHeight="1" x14ac:dyDescent="0.2">
      <c r="A301" s="55">
        <v>7111</v>
      </c>
      <c r="B301" s="87" t="s">
        <v>638</v>
      </c>
      <c r="C301" s="52" t="s">
        <v>639</v>
      </c>
      <c r="D301" s="244"/>
      <c r="E301" s="244"/>
      <c r="F301" s="54" t="str">
        <f t="shared" si="81"/>
        <v>-</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c r="E313" s="244"/>
      <c r="F313" s="54" t="str">
        <f t="shared" si="81"/>
        <v>-</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466853</v>
      </c>
      <c r="E350" s="53">
        <f t="shared" si="95"/>
        <v>49361</v>
      </c>
      <c r="F350" s="54">
        <f t="shared" si="81"/>
        <v>10.573135440920375</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c r="E353" s="244"/>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4" x14ac:dyDescent="0.2">
      <c r="A363" s="55">
        <v>42</v>
      </c>
      <c r="B363" s="234" t="s">
        <v>754</v>
      </c>
      <c r="C363" s="52" t="s">
        <v>755</v>
      </c>
      <c r="D363" s="53">
        <f t="shared" ref="D363:E363" si="99">D364+D369+D378+D383+D388+D391</f>
        <v>466853</v>
      </c>
      <c r="E363" s="53">
        <f t="shared" si="99"/>
        <v>49361</v>
      </c>
      <c r="F363" s="54">
        <f t="shared" si="81"/>
        <v>10.573135440920375</v>
      </c>
    </row>
    <row r="364" spans="1:6" ht="12.75" customHeight="1" x14ac:dyDescent="0.2">
      <c r="A364" s="55">
        <v>421</v>
      </c>
      <c r="B364" s="87" t="s">
        <v>756</v>
      </c>
      <c r="C364" s="52" t="s">
        <v>757</v>
      </c>
      <c r="D364" s="53">
        <f t="shared" ref="D364:E364" si="100">SUM(D365:D368)</f>
        <v>182827</v>
      </c>
      <c r="E364" s="53">
        <f t="shared" si="100"/>
        <v>0</v>
      </c>
      <c r="F364" s="54">
        <f t="shared" si="81"/>
        <v>0</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v>182827</v>
      </c>
      <c r="E366" s="244"/>
      <c r="F366" s="54">
        <f t="shared" si="81"/>
        <v>0</v>
      </c>
    </row>
    <row r="367" spans="1:6" ht="12.75" customHeight="1" x14ac:dyDescent="0.2">
      <c r="A367" s="55">
        <v>4213</v>
      </c>
      <c r="B367" s="87" t="s">
        <v>666</v>
      </c>
      <c r="C367" s="52" t="s">
        <v>760</v>
      </c>
      <c r="D367" s="244"/>
      <c r="E367" s="244"/>
      <c r="F367" s="54" t="str">
        <f t="shared" si="81"/>
        <v>-</v>
      </c>
    </row>
    <row r="368" spans="1:6" ht="12.75" customHeight="1" x14ac:dyDescent="0.2">
      <c r="A368" s="55">
        <v>4214</v>
      </c>
      <c r="B368" s="87" t="s">
        <v>668</v>
      </c>
      <c r="C368" s="52" t="s">
        <v>761</v>
      </c>
      <c r="D368" s="244"/>
      <c r="E368" s="244"/>
      <c r="F368" s="54" t="str">
        <f t="shared" si="81"/>
        <v>-</v>
      </c>
    </row>
    <row r="369" spans="1:6" ht="12.75" customHeight="1" x14ac:dyDescent="0.2">
      <c r="A369" s="55">
        <v>422</v>
      </c>
      <c r="B369" s="87" t="s">
        <v>762</v>
      </c>
      <c r="C369" s="52" t="s">
        <v>763</v>
      </c>
      <c r="D369" s="53">
        <f t="shared" ref="D369:E369" si="101">SUM(D370:D377)</f>
        <v>284026</v>
      </c>
      <c r="E369" s="53">
        <f t="shared" si="101"/>
        <v>49361</v>
      </c>
      <c r="F369" s="54">
        <f t="shared" si="81"/>
        <v>17.379042763690649</v>
      </c>
    </row>
    <row r="370" spans="1:6" ht="12.75" customHeight="1" x14ac:dyDescent="0.2">
      <c r="A370" s="55">
        <v>4221</v>
      </c>
      <c r="B370" s="87" t="s">
        <v>672</v>
      </c>
      <c r="C370" s="52" t="s">
        <v>764</v>
      </c>
      <c r="D370" s="244">
        <v>39316</v>
      </c>
      <c r="E370" s="244"/>
      <c r="F370" s="54">
        <f t="shared" si="81"/>
        <v>0</v>
      </c>
    </row>
    <row r="371" spans="1:6" ht="12.75" customHeight="1" x14ac:dyDescent="0.2">
      <c r="A371" s="55">
        <v>4222</v>
      </c>
      <c r="B371" s="87" t="s">
        <v>765</v>
      </c>
      <c r="C371" s="52" t="s">
        <v>766</v>
      </c>
      <c r="D371" s="244"/>
      <c r="E371" s="244">
        <v>3304</v>
      </c>
      <c r="F371" s="54" t="str">
        <f t="shared" si="81"/>
        <v>-</v>
      </c>
    </row>
    <row r="372" spans="1:6" ht="12.75" customHeight="1" x14ac:dyDescent="0.2">
      <c r="A372" s="55">
        <v>4223</v>
      </c>
      <c r="B372" s="87" t="s">
        <v>676</v>
      </c>
      <c r="C372" s="52" t="s">
        <v>767</v>
      </c>
      <c r="D372" s="244"/>
      <c r="E372" s="244">
        <v>20372</v>
      </c>
      <c r="F372" s="54" t="str">
        <f t="shared" si="81"/>
        <v>-</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v>2369</v>
      </c>
      <c r="E375" s="244"/>
      <c r="F375" s="54">
        <f t="shared" si="81"/>
        <v>0</v>
      </c>
    </row>
    <row r="376" spans="1:6" ht="12.75" customHeight="1" x14ac:dyDescent="0.2">
      <c r="A376" s="55">
        <v>4227</v>
      </c>
      <c r="B376" s="234" t="s">
        <v>684</v>
      </c>
      <c r="C376" s="52" t="s">
        <v>771</v>
      </c>
      <c r="D376" s="244">
        <v>242341</v>
      </c>
      <c r="E376" s="244">
        <v>25685</v>
      </c>
      <c r="F376" s="54">
        <f t="shared" si="81"/>
        <v>10.598701829240616</v>
      </c>
    </row>
    <row r="377" spans="1:6" ht="12.75" customHeight="1" x14ac:dyDescent="0.2">
      <c r="A377" s="55" t="s">
        <v>772</v>
      </c>
      <c r="B377" s="234" t="s">
        <v>687</v>
      </c>
      <c r="C377" s="52" t="s">
        <v>772</v>
      </c>
      <c r="D377" s="244">
        <v>0</v>
      </c>
      <c r="E377" s="244">
        <v>0</v>
      </c>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0</v>
      </c>
      <c r="E391" s="53">
        <f t="shared" si="105"/>
        <v>0</v>
      </c>
      <c r="F391" s="54" t="str">
        <f t="shared" si="81"/>
        <v>-</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c r="F393" s="54" t="str">
        <f t="shared" si="81"/>
        <v>-</v>
      </c>
    </row>
    <row r="394" spans="1:6" ht="12.75" customHeight="1" x14ac:dyDescent="0.2">
      <c r="A394" s="55">
        <v>4263</v>
      </c>
      <c r="B394" s="87" t="s">
        <v>720</v>
      </c>
      <c r="C394" s="52" t="s">
        <v>795</v>
      </c>
      <c r="D394" s="244"/>
      <c r="E394" s="244"/>
      <c r="F394" s="54" t="str">
        <f t="shared" si="81"/>
        <v>-</v>
      </c>
    </row>
    <row r="395" spans="1:6" ht="12.75" customHeight="1" x14ac:dyDescent="0.2">
      <c r="A395" s="55">
        <v>4264</v>
      </c>
      <c r="B395" s="87" t="s">
        <v>722</v>
      </c>
      <c r="C395" s="52" t="s">
        <v>796</v>
      </c>
      <c r="D395" s="244"/>
      <c r="E395" s="244"/>
      <c r="F395" s="54" t="str">
        <f t="shared" si="81"/>
        <v>-</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466853</v>
      </c>
      <c r="E408" s="53">
        <f t="shared" si="111"/>
        <v>49361</v>
      </c>
      <c r="F408" s="54">
        <f t="shared" si="81"/>
        <v>10.573135440920375</v>
      </c>
    </row>
    <row r="409" spans="1:6" ht="12.75" customHeight="1" x14ac:dyDescent="0.2">
      <c r="A409" s="55">
        <v>92212</v>
      </c>
      <c r="B409" s="87" t="s">
        <v>821</v>
      </c>
      <c r="C409" s="52" t="s">
        <v>822</v>
      </c>
      <c r="D409" s="244"/>
      <c r="E409" s="244"/>
      <c r="F409" s="54" t="str">
        <f t="shared" si="81"/>
        <v>-</v>
      </c>
    </row>
    <row r="410" spans="1:6" ht="12.75" customHeight="1" x14ac:dyDescent="0.2">
      <c r="A410" s="55">
        <v>92222</v>
      </c>
      <c r="B410" s="87" t="s">
        <v>823</v>
      </c>
      <c r="C410" s="52" t="s">
        <v>824</v>
      </c>
      <c r="D410" s="244"/>
      <c r="E410" s="244"/>
      <c r="F410" s="54" t="str">
        <f t="shared" si="81"/>
        <v>-</v>
      </c>
    </row>
    <row r="411" spans="1:6" ht="12.75" customHeight="1" x14ac:dyDescent="0.2">
      <c r="A411" s="55">
        <v>97</v>
      </c>
      <c r="B411" s="87" t="s">
        <v>825</v>
      </c>
      <c r="C411" s="52" t="s">
        <v>826</v>
      </c>
      <c r="D411" s="244"/>
      <c r="E411" s="244"/>
      <c r="F411" s="54" t="str">
        <f t="shared" si="81"/>
        <v>-</v>
      </c>
    </row>
    <row r="412" spans="1:6" ht="12.75" customHeight="1" x14ac:dyDescent="0.2">
      <c r="A412" s="55" t="s">
        <v>606</v>
      </c>
      <c r="B412" s="87" t="s">
        <v>827</v>
      </c>
      <c r="C412" s="52" t="s">
        <v>828</v>
      </c>
      <c r="D412" s="53">
        <f>D6+D298</f>
        <v>4375929</v>
      </c>
      <c r="E412" s="53">
        <f>E6+E298</f>
        <v>5211778.3899999997</v>
      </c>
      <c r="F412" s="54">
        <f t="shared" si="81"/>
        <v>119.10107293788359</v>
      </c>
    </row>
    <row r="413" spans="1:6" ht="12.75" customHeight="1" x14ac:dyDescent="0.2">
      <c r="A413" s="55" t="s">
        <v>606</v>
      </c>
      <c r="B413" s="87" t="s">
        <v>829</v>
      </c>
      <c r="C413" s="52" t="s">
        <v>830</v>
      </c>
      <c r="D413" s="53">
        <f t="shared" ref="D413:E413" si="112">D289+D350</f>
        <v>4465702</v>
      </c>
      <c r="E413" s="53">
        <f t="shared" si="112"/>
        <v>4890096.4300000006</v>
      </c>
      <c r="F413" s="54">
        <f t="shared" si="81"/>
        <v>109.50342029091955</v>
      </c>
    </row>
    <row r="414" spans="1:6" ht="12.75" customHeight="1" x14ac:dyDescent="0.2">
      <c r="A414" s="55" t="s">
        <v>606</v>
      </c>
      <c r="B414" s="87" t="s">
        <v>831</v>
      </c>
      <c r="C414" s="52" t="s">
        <v>832</v>
      </c>
      <c r="D414" s="53">
        <f t="shared" ref="D414:E414" si="113">IF(D412&gt;=D413,D412-D413,0)</f>
        <v>0</v>
      </c>
      <c r="E414" s="53">
        <f t="shared" si="113"/>
        <v>321681.95999999903</v>
      </c>
      <c r="F414" s="54" t="str">
        <f t="shared" si="81"/>
        <v>-</v>
      </c>
    </row>
    <row r="415" spans="1:6" ht="12.75" customHeight="1" x14ac:dyDescent="0.2">
      <c r="A415" s="55" t="s">
        <v>606</v>
      </c>
      <c r="B415" s="87" t="s">
        <v>833</v>
      </c>
      <c r="C415" s="52" t="s">
        <v>834</v>
      </c>
      <c r="D415" s="53">
        <f t="shared" ref="D415:E415" si="114">IF(D413&gt;=D412,D413-D412,0)</f>
        <v>89773</v>
      </c>
      <c r="E415" s="53">
        <f t="shared" si="114"/>
        <v>0</v>
      </c>
      <c r="F415" s="54">
        <f t="shared" si="81"/>
        <v>0</v>
      </c>
    </row>
    <row r="416" spans="1:6" ht="12.75" customHeight="1" x14ac:dyDescent="0.2">
      <c r="A416" s="62" t="s">
        <v>835</v>
      </c>
      <c r="B416" s="234" t="s">
        <v>836</v>
      </c>
      <c r="C416" s="63" t="s">
        <v>837</v>
      </c>
      <c r="D416" s="53">
        <f t="shared" ref="D416:E416" si="115">IF(D292-D293+D409-D410&gt;=0,D292-D293+D409-D410,0)</f>
        <v>0</v>
      </c>
      <c r="E416" s="53">
        <f t="shared" si="115"/>
        <v>0</v>
      </c>
      <c r="F416" s="54" t="str">
        <f t="shared" si="81"/>
        <v>-</v>
      </c>
    </row>
    <row r="417" spans="1:6" ht="12.75" customHeight="1" x14ac:dyDescent="0.2">
      <c r="A417" s="62" t="s">
        <v>835</v>
      </c>
      <c r="B417" s="87" t="s">
        <v>838</v>
      </c>
      <c r="C417" s="63" t="s">
        <v>839</v>
      </c>
      <c r="D417" s="53">
        <f t="shared" ref="D417:E417" si="116">IF(D293-D292+D410-D409&gt;=0,D293-D292+D410-D409,0)</f>
        <v>18211.14</v>
      </c>
      <c r="E417" s="53">
        <f t="shared" si="116"/>
        <v>107984.14</v>
      </c>
      <c r="F417" s="54">
        <f t="shared" si="81"/>
        <v>592.95650903787464</v>
      </c>
    </row>
    <row r="418" spans="1:6" ht="12.75" customHeight="1" x14ac:dyDescent="0.2">
      <c r="A418" s="57" t="s">
        <v>840</v>
      </c>
      <c r="B418" s="235" t="s">
        <v>841</v>
      </c>
      <c r="C418" s="58" t="s">
        <v>842</v>
      </c>
      <c r="D418" s="64">
        <f t="shared" ref="D418:E418" si="117">D294+D411</f>
        <v>0</v>
      </c>
      <c r="E418" s="64">
        <f t="shared" si="117"/>
        <v>0</v>
      </c>
      <c r="F418" s="59" t="str">
        <f t="shared" si="81"/>
        <v>-</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c r="E428" s="244"/>
      <c r="F428" s="54" t="str">
        <f t="shared" si="119"/>
        <v>-</v>
      </c>
    </row>
    <row r="429" spans="1:6" ht="24" x14ac:dyDescent="0.2">
      <c r="A429" s="55">
        <v>8122</v>
      </c>
      <c r="B429" s="234" t="s">
        <v>862</v>
      </c>
      <c r="C429" s="52" t="s">
        <v>863</v>
      </c>
      <c r="D429" s="244"/>
      <c r="E429" s="244"/>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24" x14ac:dyDescent="0.2">
      <c r="A434" s="55">
        <v>814</v>
      </c>
      <c r="B434" s="234" t="s">
        <v>872</v>
      </c>
      <c r="C434" s="52" t="s">
        <v>873</v>
      </c>
      <c r="D434" s="244"/>
      <c r="E434" s="244"/>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24" x14ac:dyDescent="0.2">
      <c r="A437" s="55">
        <v>8154</v>
      </c>
      <c r="B437" s="87" t="s">
        <v>878</v>
      </c>
      <c r="C437" s="52" t="s">
        <v>879</v>
      </c>
      <c r="D437" s="244"/>
      <c r="E437" s="244"/>
      <c r="F437" s="54" t="str">
        <f t="shared" si="119"/>
        <v>-</v>
      </c>
    </row>
    <row r="438" spans="1:6" ht="24"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c r="E444" s="244"/>
      <c r="F444" s="54" t="str">
        <f t="shared" si="119"/>
        <v>-</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4" x14ac:dyDescent="0.2">
      <c r="A453" s="55">
        <v>8176</v>
      </c>
      <c r="B453" s="87" t="s">
        <v>910</v>
      </c>
      <c r="C453" s="52" t="s">
        <v>911</v>
      </c>
      <c r="D453" s="244"/>
      <c r="E453" s="244"/>
      <c r="F453" s="54" t="str">
        <f t="shared" si="119"/>
        <v>-</v>
      </c>
    </row>
    <row r="454" spans="1:6" ht="24"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c r="E456" s="244"/>
      <c r="F456" s="54" t="str">
        <f t="shared" si="119"/>
        <v>-</v>
      </c>
    </row>
    <row r="457" spans="1:6" ht="24"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24" x14ac:dyDescent="0.2">
      <c r="A477" s="55">
        <v>832</v>
      </c>
      <c r="B477" s="234" t="s">
        <v>958</v>
      </c>
      <c r="C477" s="52" t="s">
        <v>959</v>
      </c>
      <c r="D477" s="244"/>
      <c r="E477" s="244"/>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24"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4"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0</v>
      </c>
      <c r="E528" s="53">
        <f t="shared" si="148"/>
        <v>0</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c r="E536" s="244"/>
      <c r="F536" s="54" t="str">
        <f t="shared" si="119"/>
        <v>-</v>
      </c>
    </row>
    <row r="537" spans="1:6" ht="24" x14ac:dyDescent="0.2">
      <c r="A537" s="55">
        <v>5122</v>
      </c>
      <c r="B537" s="87" t="s">
        <v>1078</v>
      </c>
      <c r="C537" s="52" t="s">
        <v>1079</v>
      </c>
      <c r="D537" s="244"/>
      <c r="E537" s="244"/>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24"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4"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4" x14ac:dyDescent="0.2">
      <c r="A593" s="55">
        <v>54</v>
      </c>
      <c r="B593" s="234" t="s">
        <v>1181</v>
      </c>
      <c r="C593" s="52" t="s">
        <v>1182</v>
      </c>
      <c r="D593" s="53">
        <f t="shared" ref="D593:E593" si="167">D594+D599+D603+D605+D612+D617</f>
        <v>0</v>
      </c>
      <c r="E593" s="53">
        <f t="shared" si="167"/>
        <v>0</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24" x14ac:dyDescent="0.2">
      <c r="A601" s="55">
        <v>5423</v>
      </c>
      <c r="B601" s="87" t="s">
        <v>1197</v>
      </c>
      <c r="C601" s="52" t="s">
        <v>1198</v>
      </c>
      <c r="D601" s="244"/>
      <c r="E601" s="244"/>
      <c r="F601" s="54" t="str">
        <f t="shared" si="119"/>
        <v>-</v>
      </c>
    </row>
    <row r="602" spans="1:6" ht="24" x14ac:dyDescent="0.2">
      <c r="A602" s="55">
        <v>5424</v>
      </c>
      <c r="B602" s="87" t="s">
        <v>1199</v>
      </c>
      <c r="C602" s="52" t="s">
        <v>1200</v>
      </c>
      <c r="D602" s="244"/>
      <c r="E602" s="244"/>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c r="E606" s="244"/>
      <c r="F606" s="54" t="str">
        <f t="shared" si="119"/>
        <v>-</v>
      </c>
    </row>
    <row r="607" spans="1:6" ht="24" x14ac:dyDescent="0.2">
      <c r="A607" s="55">
        <v>5444</v>
      </c>
      <c r="B607" s="234" t="s">
        <v>1209</v>
      </c>
      <c r="C607" s="52" t="s">
        <v>1210</v>
      </c>
      <c r="D607" s="244"/>
      <c r="E607" s="244"/>
      <c r="F607" s="54" t="str">
        <f t="shared" si="119"/>
        <v>-</v>
      </c>
    </row>
    <row r="608" spans="1:6" ht="24"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24" x14ac:dyDescent="0.2">
      <c r="A611" s="55">
        <v>5448</v>
      </c>
      <c r="B611" s="87" t="s">
        <v>1217</v>
      </c>
      <c r="C611" s="52" t="s">
        <v>1218</v>
      </c>
      <c r="D611" s="244"/>
      <c r="E611" s="244"/>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4" x14ac:dyDescent="0.2">
      <c r="A623" s="55">
        <v>5476</v>
      </c>
      <c r="B623" s="87" t="s">
        <v>1241</v>
      </c>
      <c r="C623" s="52" t="s">
        <v>1242</v>
      </c>
      <c r="D623" s="244"/>
      <c r="E623" s="244"/>
      <c r="F623" s="54" t="str">
        <f t="shared" si="119"/>
        <v>-</v>
      </c>
    </row>
    <row r="624" spans="1:6" ht="24"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0</v>
      </c>
      <c r="E636" s="53">
        <f t="shared" si="179"/>
        <v>0</v>
      </c>
      <c r="F636" s="54" t="str">
        <f t="shared" si="119"/>
        <v>-</v>
      </c>
    </row>
    <row r="637" spans="1:6" ht="12.75" customHeight="1" x14ac:dyDescent="0.2">
      <c r="A637" s="55">
        <v>92213</v>
      </c>
      <c r="B637" s="87" t="s">
        <v>1269</v>
      </c>
      <c r="C637" s="52" t="s">
        <v>1270</v>
      </c>
      <c r="D637" s="244"/>
      <c r="E637" s="244"/>
      <c r="F637" s="54" t="str">
        <f t="shared" si="119"/>
        <v>-</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4375929</v>
      </c>
      <c r="E639" s="53">
        <f t="shared" si="180"/>
        <v>5211778.3899999997</v>
      </c>
      <c r="F639" s="54">
        <f t="shared" si="119"/>
        <v>119.10107293788359</v>
      </c>
    </row>
    <row r="640" spans="1:6" ht="12.75" customHeight="1" x14ac:dyDescent="0.2">
      <c r="A640" s="55" t="s">
        <v>606</v>
      </c>
      <c r="B640" s="87" t="s">
        <v>1275</v>
      </c>
      <c r="C640" s="52" t="s">
        <v>1276</v>
      </c>
      <c r="D640" s="53">
        <f t="shared" ref="D640:E640" si="181">D413+D528</f>
        <v>4465702</v>
      </c>
      <c r="E640" s="53">
        <f t="shared" si="181"/>
        <v>4890096.4300000006</v>
      </c>
      <c r="F640" s="54">
        <f t="shared" si="119"/>
        <v>109.50342029091955</v>
      </c>
    </row>
    <row r="641" spans="1:6" ht="12.75" customHeight="1" x14ac:dyDescent="0.2">
      <c r="A641" s="55" t="s">
        <v>606</v>
      </c>
      <c r="B641" s="87" t="s">
        <v>1277</v>
      </c>
      <c r="C641" s="52" t="s">
        <v>1278</v>
      </c>
      <c r="D641" s="53">
        <f t="shared" ref="D641:E641" si="182">IF(D639&gt;=D640,D639-D640,0)</f>
        <v>0</v>
      </c>
      <c r="E641" s="53">
        <f t="shared" si="182"/>
        <v>321681.95999999903</v>
      </c>
      <c r="F641" s="54" t="str">
        <f t="shared" si="119"/>
        <v>-</v>
      </c>
    </row>
    <row r="642" spans="1:6" ht="12.75" customHeight="1" x14ac:dyDescent="0.2">
      <c r="A642" s="55" t="s">
        <v>606</v>
      </c>
      <c r="B642" s="87" t="s">
        <v>1279</v>
      </c>
      <c r="C642" s="52" t="s">
        <v>1280</v>
      </c>
      <c r="D642" s="53">
        <f t="shared" ref="D642:E642" si="183">IF(D640&gt;=D639,D640-D639,0)</f>
        <v>89773</v>
      </c>
      <c r="E642" s="53">
        <f t="shared" si="183"/>
        <v>0</v>
      </c>
      <c r="F642" s="54">
        <f t="shared" si="119"/>
        <v>0</v>
      </c>
    </row>
    <row r="643" spans="1:6" ht="24" x14ac:dyDescent="0.2">
      <c r="A643" s="62" t="s">
        <v>1281</v>
      </c>
      <c r="B643" s="87" t="s">
        <v>1282</v>
      </c>
      <c r="C643" s="63" t="s">
        <v>1281</v>
      </c>
      <c r="D643" s="53">
        <f t="shared" ref="D643:E643" si="184">IF(D416-D417+D637-D638&gt;=0,D416-D417+D637-D638,0)</f>
        <v>0</v>
      </c>
      <c r="E643" s="53">
        <f t="shared" si="184"/>
        <v>0</v>
      </c>
      <c r="F643" s="54" t="str">
        <f t="shared" si="119"/>
        <v>-</v>
      </c>
    </row>
    <row r="644" spans="1:6" ht="24" x14ac:dyDescent="0.2">
      <c r="A644" s="62" t="s">
        <v>1283</v>
      </c>
      <c r="B644" s="87" t="s">
        <v>1284</v>
      </c>
      <c r="C644" s="63" t="s">
        <v>1283</v>
      </c>
      <c r="D644" s="53">
        <f t="shared" ref="D644:E644" si="185">IF(D417-D416+D638-D637&gt;=0,D417-D416+D638-D637,0)</f>
        <v>18211.14</v>
      </c>
      <c r="E644" s="53">
        <f t="shared" si="185"/>
        <v>107984.14</v>
      </c>
      <c r="F644" s="54">
        <f t="shared" si="119"/>
        <v>592.95650903787464</v>
      </c>
    </row>
    <row r="645" spans="1:6" ht="24" x14ac:dyDescent="0.2">
      <c r="A645" s="55" t="s">
        <v>606</v>
      </c>
      <c r="B645" s="87" t="s">
        <v>1285</v>
      </c>
      <c r="C645" s="52" t="s">
        <v>1286</v>
      </c>
      <c r="D645" s="53">
        <f t="shared" ref="D645:E645" si="186">IF(D641+D643-D642-D644&gt;=0,D641+D643-D642-D644,0)</f>
        <v>0</v>
      </c>
      <c r="E645" s="53">
        <f t="shared" si="186"/>
        <v>213697.81999999902</v>
      </c>
      <c r="F645" s="54" t="str">
        <f t="shared" si="119"/>
        <v>-</v>
      </c>
    </row>
    <row r="646" spans="1:6" ht="24" x14ac:dyDescent="0.2">
      <c r="A646" s="55" t="s">
        <v>606</v>
      </c>
      <c r="B646" s="87" t="s">
        <v>1287</v>
      </c>
      <c r="C646" s="52" t="s">
        <v>1288</v>
      </c>
      <c r="D646" s="53">
        <f t="shared" ref="D646:E646" si="187">IF(D642+D644-D641-D643&gt;=0,D642+D644-D641-D643,0)</f>
        <v>107984.14</v>
      </c>
      <c r="E646" s="53">
        <f t="shared" si="187"/>
        <v>0</v>
      </c>
      <c r="F646" s="54">
        <f t="shared" si="119"/>
        <v>0</v>
      </c>
    </row>
    <row r="647" spans="1:6" ht="24" x14ac:dyDescent="0.2">
      <c r="A647" s="57" t="s">
        <v>1289</v>
      </c>
      <c r="B647" s="235" t="s">
        <v>1290</v>
      </c>
      <c r="C647" s="58" t="s">
        <v>1289</v>
      </c>
      <c r="D647" s="245"/>
      <c r="E647" s="245"/>
      <c r="F647" s="59" t="str">
        <f t="shared" si="119"/>
        <v>-</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9500.81</v>
      </c>
      <c r="E649" s="244">
        <v>12705.98</v>
      </c>
      <c r="F649" s="54">
        <f t="shared" ref="F649:F724" si="188">IF(D649&lt;&gt;0,IF(E649/D649&gt;=100,"&gt;&gt;100",E649/D649*100),"-")</f>
        <v>133.7357551619283</v>
      </c>
    </row>
    <row r="650" spans="1:6" ht="12.75" customHeight="1" x14ac:dyDescent="0.2">
      <c r="A650" s="55" t="s">
        <v>1294</v>
      </c>
      <c r="B650" s="87" t="s">
        <v>1295</v>
      </c>
      <c r="C650" s="52" t="s">
        <v>1294</v>
      </c>
      <c r="D650" s="244">
        <v>7442030.6100000003</v>
      </c>
      <c r="E650" s="244">
        <v>8367121.5</v>
      </c>
      <c r="F650" s="54">
        <f t="shared" si="188"/>
        <v>112.43062463028488</v>
      </c>
    </row>
    <row r="651" spans="1:6" ht="12.75" customHeight="1" x14ac:dyDescent="0.2">
      <c r="A651" s="55" t="s">
        <v>1296</v>
      </c>
      <c r="B651" s="87" t="s">
        <v>1297</v>
      </c>
      <c r="C651" s="52" t="s">
        <v>1296</v>
      </c>
      <c r="D651" s="244">
        <v>7438825.4400000004</v>
      </c>
      <c r="E651" s="244">
        <v>8370428.8700000001</v>
      </c>
      <c r="F651" s="54">
        <f t="shared" si="188"/>
        <v>112.52352858007112</v>
      </c>
    </row>
    <row r="652" spans="1:6" ht="24" x14ac:dyDescent="0.2">
      <c r="A652" s="55">
        <v>11</v>
      </c>
      <c r="B652" s="87" t="s">
        <v>1298</v>
      </c>
      <c r="C652" s="52" t="s">
        <v>1299</v>
      </c>
      <c r="D652" s="53">
        <f t="shared" ref="D652:E652" si="189">+D649+D650-D651</f>
        <v>12705.979999999516</v>
      </c>
      <c r="E652" s="53">
        <f t="shared" si="189"/>
        <v>9398.6100000003353</v>
      </c>
      <c r="F652" s="54">
        <f t="shared" si="188"/>
        <v>73.969973193729984</v>
      </c>
    </row>
    <row r="653" spans="1:6" ht="24" x14ac:dyDescent="0.2">
      <c r="A653" s="55" t="s">
        <v>606</v>
      </c>
      <c r="B653" s="87" t="s">
        <v>1300</v>
      </c>
      <c r="C653" s="52" t="s">
        <v>1301</v>
      </c>
      <c r="D653" s="264"/>
      <c r="E653" s="264"/>
      <c r="F653" s="54" t="str">
        <f t="shared" si="188"/>
        <v>-</v>
      </c>
    </row>
    <row r="654" spans="1:6" ht="24" x14ac:dyDescent="0.2">
      <c r="A654" s="55" t="s">
        <v>606</v>
      </c>
      <c r="B654" s="87" t="s">
        <v>1302</v>
      </c>
      <c r="C654" s="52" t="s">
        <v>1303</v>
      </c>
      <c r="D654" s="264">
        <v>15</v>
      </c>
      <c r="E654" s="264">
        <v>14</v>
      </c>
      <c r="F654" s="54">
        <f t="shared" si="188"/>
        <v>93.333333333333329</v>
      </c>
    </row>
    <row r="655" spans="1:6" ht="12.75" customHeight="1" x14ac:dyDescent="0.2">
      <c r="A655" s="55" t="s">
        <v>606</v>
      </c>
      <c r="B655" s="87" t="s">
        <v>1304</v>
      </c>
      <c r="C655" s="52" t="s">
        <v>1305</v>
      </c>
      <c r="D655" s="264"/>
      <c r="E655" s="264"/>
      <c r="F655" s="54" t="str">
        <f t="shared" si="188"/>
        <v>-</v>
      </c>
    </row>
    <row r="656" spans="1:6" ht="12.75" customHeight="1" x14ac:dyDescent="0.2">
      <c r="A656" s="55" t="s">
        <v>606</v>
      </c>
      <c r="B656" s="87" t="s">
        <v>1306</v>
      </c>
      <c r="C656" s="52" t="s">
        <v>1307</v>
      </c>
      <c r="D656" s="264">
        <v>15</v>
      </c>
      <c r="E656" s="264">
        <v>14</v>
      </c>
      <c r="F656" s="54">
        <f t="shared" si="188"/>
        <v>93.333333333333329</v>
      </c>
    </row>
    <row r="657" spans="1:6" ht="24" x14ac:dyDescent="0.2">
      <c r="A657" s="55" t="s">
        <v>1308</v>
      </c>
      <c r="B657" s="87" t="s">
        <v>1309</v>
      </c>
      <c r="C657" s="52" t="s">
        <v>1310</v>
      </c>
      <c r="D657" s="244"/>
      <c r="E657" s="244"/>
      <c r="F657" s="54" t="str">
        <f t="shared" si="188"/>
        <v>-</v>
      </c>
    </row>
    <row r="658" spans="1:6" ht="12.75" customHeight="1" x14ac:dyDescent="0.2">
      <c r="A658" s="55">
        <v>61315</v>
      </c>
      <c r="B658" s="87" t="s">
        <v>1311</v>
      </c>
      <c r="C658" s="52" t="s">
        <v>1312</v>
      </c>
      <c r="D658" s="244"/>
      <c r="E658" s="244"/>
      <c r="F658" s="54" t="str">
        <f t="shared" si="188"/>
        <v>-</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c r="E660" s="244"/>
      <c r="F660" s="54" t="str">
        <f t="shared" si="188"/>
        <v>-</v>
      </c>
    </row>
    <row r="661" spans="1:6" ht="12.75" customHeight="1" x14ac:dyDescent="0.2">
      <c r="A661" s="55">
        <v>63311</v>
      </c>
      <c r="B661" s="87" t="s">
        <v>1317</v>
      </c>
      <c r="C661" s="52" t="s">
        <v>1318</v>
      </c>
      <c r="D661" s="244"/>
      <c r="E661" s="244"/>
      <c r="F661" s="54" t="str">
        <f t="shared" si="188"/>
        <v>-</v>
      </c>
    </row>
    <row r="662" spans="1:6" ht="12.75" customHeight="1" x14ac:dyDescent="0.2">
      <c r="A662" s="55">
        <v>63312</v>
      </c>
      <c r="B662" s="87" t="s">
        <v>1319</v>
      </c>
      <c r="C662" s="52" t="s">
        <v>1320</v>
      </c>
      <c r="D662" s="244"/>
      <c r="E662" s="244"/>
      <c r="F662" s="54" t="str">
        <f t="shared" si="188"/>
        <v>-</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c r="E665" s="244"/>
      <c r="F665" s="54" t="str">
        <f t="shared" si="188"/>
        <v>-</v>
      </c>
    </row>
    <row r="666" spans="1:6" ht="12.75" customHeight="1" x14ac:dyDescent="0.2">
      <c r="A666" s="55">
        <v>63322</v>
      </c>
      <c r="B666" s="87" t="s">
        <v>1327</v>
      </c>
      <c r="C666" s="52" t="s">
        <v>1328</v>
      </c>
      <c r="D666" s="244"/>
      <c r="E666" s="244"/>
      <c r="F666" s="54" t="str">
        <f t="shared" si="188"/>
        <v>-</v>
      </c>
    </row>
    <row r="667" spans="1:6" ht="12.75" customHeight="1" x14ac:dyDescent="0.2">
      <c r="A667" s="55">
        <v>63323</v>
      </c>
      <c r="B667" s="87" t="s">
        <v>1329</v>
      </c>
      <c r="C667" s="52" t="s">
        <v>1330</v>
      </c>
      <c r="D667" s="244">
        <v>68684</v>
      </c>
      <c r="E667" s="244"/>
      <c r="F667" s="54">
        <f t="shared" si="188"/>
        <v>0</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c r="E669" s="244"/>
      <c r="F669" s="54" t="str">
        <f t="shared" si="188"/>
        <v>-</v>
      </c>
    </row>
    <row r="670" spans="1:6" ht="12.75" customHeight="1" x14ac:dyDescent="0.2">
      <c r="A670" s="55">
        <v>63415</v>
      </c>
      <c r="B670" s="87" t="s">
        <v>1335</v>
      </c>
      <c r="C670" s="52" t="s">
        <v>1336</v>
      </c>
      <c r="D670" s="244"/>
      <c r="E670" s="244"/>
      <c r="F670" s="54" t="str">
        <f t="shared" si="188"/>
        <v>-</v>
      </c>
    </row>
    <row r="671" spans="1:6" ht="24"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c r="E673" s="244"/>
      <c r="F673" s="54" t="str">
        <f t="shared" si="188"/>
        <v>-</v>
      </c>
    </row>
    <row r="674" spans="1:6" ht="24" x14ac:dyDescent="0.2">
      <c r="A674" s="55">
        <v>63426</v>
      </c>
      <c r="B674" s="234" t="s">
        <v>1343</v>
      </c>
      <c r="C674" s="52" t="s">
        <v>1344</v>
      </c>
      <c r="D674" s="244"/>
      <c r="E674" s="244"/>
      <c r="F674" s="54" t="str">
        <f t="shared" si="188"/>
        <v>-</v>
      </c>
    </row>
    <row r="675" spans="1:6" ht="24" x14ac:dyDescent="0.2">
      <c r="A675" s="55">
        <v>63612</v>
      </c>
      <c r="B675" s="234" t="s">
        <v>1345</v>
      </c>
      <c r="C675" s="52" t="s">
        <v>1346</v>
      </c>
      <c r="D675" s="244"/>
      <c r="E675" s="244"/>
      <c r="F675" s="54" t="str">
        <f t="shared" si="188"/>
        <v>-</v>
      </c>
    </row>
    <row r="676" spans="1:6" ht="24" x14ac:dyDescent="0.2">
      <c r="A676" s="55">
        <v>63613</v>
      </c>
      <c r="B676" s="234" t="s">
        <v>1347</v>
      </c>
      <c r="C676" s="52" t="s">
        <v>1348</v>
      </c>
      <c r="D676" s="244"/>
      <c r="E676" s="244"/>
      <c r="F676" s="54" t="str">
        <f t="shared" si="188"/>
        <v>-</v>
      </c>
    </row>
    <row r="677" spans="1:6" ht="24" x14ac:dyDescent="0.2">
      <c r="A677" s="55">
        <v>63622</v>
      </c>
      <c r="B677" s="234" t="s">
        <v>1349</v>
      </c>
      <c r="C677" s="52" t="s">
        <v>1350</v>
      </c>
      <c r="D677" s="244"/>
      <c r="E677" s="244"/>
      <c r="F677" s="54" t="str">
        <f t="shared" si="188"/>
        <v>-</v>
      </c>
    </row>
    <row r="678" spans="1:6" ht="24"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4" x14ac:dyDescent="0.2">
      <c r="A684" s="55">
        <v>63716</v>
      </c>
      <c r="B684" s="234" t="s">
        <v>1358</v>
      </c>
      <c r="C684" s="56">
        <v>63716</v>
      </c>
      <c r="D684" s="244"/>
      <c r="E684" s="244"/>
      <c r="F684" s="54" t="str">
        <f t="shared" si="188"/>
        <v>-</v>
      </c>
    </row>
    <row r="685" spans="1:6" ht="24" x14ac:dyDescent="0.2">
      <c r="A685" s="55">
        <v>63717</v>
      </c>
      <c r="B685" s="234" t="s">
        <v>1359</v>
      </c>
      <c r="C685" s="56">
        <v>63717</v>
      </c>
      <c r="D685" s="244"/>
      <c r="E685" s="244"/>
      <c r="F685" s="54" t="str">
        <f t="shared" si="188"/>
        <v>-</v>
      </c>
    </row>
    <row r="686" spans="1:6" ht="24" x14ac:dyDescent="0.2">
      <c r="A686" s="55">
        <v>63721</v>
      </c>
      <c r="B686" s="234" t="s">
        <v>1360</v>
      </c>
      <c r="C686" s="56">
        <v>63721</v>
      </c>
      <c r="D686" s="244"/>
      <c r="E686" s="244"/>
      <c r="F686" s="54" t="str">
        <f t="shared" si="188"/>
        <v>-</v>
      </c>
    </row>
    <row r="687" spans="1:6" ht="24"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4" x14ac:dyDescent="0.2">
      <c r="A692" s="55">
        <v>63727</v>
      </c>
      <c r="B692" s="234" t="s">
        <v>1366</v>
      </c>
      <c r="C692" s="56">
        <v>63727</v>
      </c>
      <c r="D692" s="244"/>
      <c r="E692" s="244"/>
      <c r="F692" s="54" t="str">
        <f t="shared" si="188"/>
        <v>-</v>
      </c>
    </row>
    <row r="693" spans="1:6" ht="24"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c r="E694" s="244"/>
      <c r="F694" s="54" t="str">
        <f t="shared" si="188"/>
        <v>-</v>
      </c>
    </row>
    <row r="695" spans="1:6" ht="12.75" customHeight="1" x14ac:dyDescent="0.2">
      <c r="A695" s="55">
        <v>63812</v>
      </c>
      <c r="B695" s="234" t="s">
        <v>1370</v>
      </c>
      <c r="C695" s="52" t="s">
        <v>1371</v>
      </c>
      <c r="D695" s="244"/>
      <c r="E695" s="244"/>
      <c r="F695" s="54" t="str">
        <f t="shared" si="188"/>
        <v>-</v>
      </c>
    </row>
    <row r="696" spans="1:6" ht="24" x14ac:dyDescent="0.2">
      <c r="A696" s="55" t="s">
        <v>1372</v>
      </c>
      <c r="B696" s="234" t="s">
        <v>1373</v>
      </c>
      <c r="C696" s="52" t="s">
        <v>1372</v>
      </c>
      <c r="D696" s="244"/>
      <c r="E696" s="244"/>
      <c r="F696" s="54" t="str">
        <f t="shared" si="188"/>
        <v>-</v>
      </c>
    </row>
    <row r="697" spans="1:6" ht="24"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c r="E698" s="244"/>
      <c r="F698" s="54" t="str">
        <f t="shared" si="188"/>
        <v>-</v>
      </c>
    </row>
    <row r="699" spans="1:6" ht="12.75" customHeight="1" x14ac:dyDescent="0.2">
      <c r="A699" s="55">
        <v>63822</v>
      </c>
      <c r="B699" s="234" t="s">
        <v>1378</v>
      </c>
      <c r="C699" s="52" t="s">
        <v>1379</v>
      </c>
      <c r="D699" s="244"/>
      <c r="E699" s="244"/>
      <c r="F699" s="54" t="str">
        <f t="shared" si="188"/>
        <v>-</v>
      </c>
    </row>
    <row r="700" spans="1:6" ht="24" x14ac:dyDescent="0.2">
      <c r="A700" s="55" t="s">
        <v>1380</v>
      </c>
      <c r="B700" s="234" t="s">
        <v>1381</v>
      </c>
      <c r="C700" s="52" t="s">
        <v>1380</v>
      </c>
      <c r="D700" s="244"/>
      <c r="E700" s="244"/>
      <c r="F700" s="54" t="str">
        <f t="shared" si="188"/>
        <v>-</v>
      </c>
    </row>
    <row r="701" spans="1:6" ht="24"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4" x14ac:dyDescent="0.2">
      <c r="A708" s="55">
        <v>64376</v>
      </c>
      <c r="B708" s="234" t="s">
        <v>1396</v>
      </c>
      <c r="C708" s="52" t="s">
        <v>1397</v>
      </c>
      <c r="D708" s="244"/>
      <c r="E708" s="244"/>
      <c r="F708" s="54" t="str">
        <f t="shared" si="188"/>
        <v>-</v>
      </c>
    </row>
    <row r="709" spans="1:6" ht="24"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c r="E710" s="244"/>
      <c r="F710" s="54" t="str">
        <f t="shared" si="188"/>
        <v>-</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4" x14ac:dyDescent="0.2">
      <c r="A713" s="55">
        <v>66341</v>
      </c>
      <c r="B713" s="87" t="s">
        <v>1406</v>
      </c>
      <c r="C713" s="56">
        <v>66341</v>
      </c>
      <c r="D713" s="244"/>
      <c r="E713" s="244"/>
      <c r="F713" s="54" t="str">
        <f t="shared" si="188"/>
        <v>-</v>
      </c>
    </row>
    <row r="714" spans="1:6" ht="24" x14ac:dyDescent="0.2">
      <c r="A714" s="55">
        <v>66342</v>
      </c>
      <c r="B714" s="87" t="s">
        <v>1407</v>
      </c>
      <c r="C714" s="56">
        <v>66342</v>
      </c>
      <c r="D714" s="244"/>
      <c r="E714" s="244"/>
      <c r="F714" s="54" t="str">
        <f t="shared" si="188"/>
        <v>-</v>
      </c>
    </row>
    <row r="715" spans="1:6" ht="24"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c r="E716" s="244"/>
      <c r="F716" s="54" t="str">
        <f t="shared" si="188"/>
        <v>-</v>
      </c>
    </row>
    <row r="717" spans="1:6" ht="12.75" customHeight="1" x14ac:dyDescent="0.2">
      <c r="A717" s="55">
        <v>31215</v>
      </c>
      <c r="B717" s="87" t="s">
        <v>1411</v>
      </c>
      <c r="C717" s="52" t="s">
        <v>1412</v>
      </c>
      <c r="D717" s="244"/>
      <c r="E717" s="244"/>
      <c r="F717" s="54" t="str">
        <f t="shared" si="188"/>
        <v>-</v>
      </c>
    </row>
    <row r="718" spans="1:6" ht="12.75" customHeight="1" x14ac:dyDescent="0.2">
      <c r="A718" s="55">
        <v>32121</v>
      </c>
      <c r="B718" s="87" t="s">
        <v>1413</v>
      </c>
      <c r="C718" s="52" t="s">
        <v>1414</v>
      </c>
      <c r="D718" s="244">
        <v>40491</v>
      </c>
      <c r="E718" s="244">
        <v>47223.519999999997</v>
      </c>
      <c r="F718" s="54">
        <f t="shared" si="188"/>
        <v>116.62720110641871</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c r="E720" s="244"/>
      <c r="F720" s="54" t="str">
        <f t="shared" si="188"/>
        <v>-</v>
      </c>
    </row>
    <row r="721" spans="1:6" ht="12.75" customHeight="1" x14ac:dyDescent="0.2">
      <c r="A721" s="55" t="s">
        <v>1419</v>
      </c>
      <c r="B721" s="87" t="s">
        <v>1420</v>
      </c>
      <c r="C721" s="52" t="s">
        <v>1419</v>
      </c>
      <c r="D721" s="244"/>
      <c r="E721" s="244"/>
      <c r="F721" s="54" t="str">
        <f t="shared" si="188"/>
        <v>-</v>
      </c>
    </row>
    <row r="722" spans="1:6" ht="12.75" customHeight="1" x14ac:dyDescent="0.2">
      <c r="A722" s="55" t="s">
        <v>1421</v>
      </c>
      <c r="B722" s="87" t="s">
        <v>1422</v>
      </c>
      <c r="C722" s="52" t="s">
        <v>1421</v>
      </c>
      <c r="D722" s="244">
        <v>284387</v>
      </c>
      <c r="E722" s="244">
        <v>164103.01999999999</v>
      </c>
      <c r="F722" s="54">
        <f t="shared" si="188"/>
        <v>57.704121496411574</v>
      </c>
    </row>
    <row r="723" spans="1:6" ht="12.75" customHeight="1" x14ac:dyDescent="0.2">
      <c r="A723" s="55" t="s">
        <v>1423</v>
      </c>
      <c r="B723" s="87" t="s">
        <v>1424</v>
      </c>
      <c r="C723" s="52" t="s">
        <v>1423</v>
      </c>
      <c r="D723" s="244"/>
      <c r="E723" s="244">
        <v>75228.990000000005</v>
      </c>
      <c r="F723" s="54" t="str">
        <f t="shared" si="188"/>
        <v>-</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c r="E725" s="244"/>
      <c r="F725" s="54" t="str">
        <f t="shared" ref="F725:F979" si="190">IF(D725&lt;&gt;0,IF(E725/D725&gt;=100,"&gt;&gt;100",E725/D725*100),"-")</f>
        <v>-</v>
      </c>
    </row>
    <row r="726" spans="1:6" ht="12.75" customHeight="1" x14ac:dyDescent="0.2">
      <c r="A726" s="55" t="s">
        <v>1429</v>
      </c>
      <c r="B726" s="87" t="s">
        <v>1430</v>
      </c>
      <c r="C726" s="52" t="s">
        <v>1429</v>
      </c>
      <c r="D726" s="244">
        <v>7354</v>
      </c>
      <c r="E726" s="244"/>
      <c r="F726" s="54">
        <f t="shared" si="190"/>
        <v>0</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24" x14ac:dyDescent="0.2">
      <c r="A741" s="55">
        <v>34224</v>
      </c>
      <c r="B741" s="87" t="s">
        <v>1459</v>
      </c>
      <c r="C741" s="52" t="s">
        <v>1460</v>
      </c>
      <c r="D741" s="244"/>
      <c r="E741" s="244"/>
      <c r="F741" s="54" t="str">
        <f t="shared" si="190"/>
        <v>-</v>
      </c>
    </row>
    <row r="742" spans="1:6" ht="24" x14ac:dyDescent="0.2">
      <c r="A742" s="55">
        <v>34233</v>
      </c>
      <c r="B742" s="87" t="s">
        <v>1461</v>
      </c>
      <c r="C742" s="52" t="s">
        <v>1462</v>
      </c>
      <c r="D742" s="244"/>
      <c r="E742" s="244"/>
      <c r="F742" s="54" t="str">
        <f t="shared" si="190"/>
        <v>-</v>
      </c>
    </row>
    <row r="743" spans="1:6" ht="24" x14ac:dyDescent="0.2">
      <c r="A743" s="55">
        <v>34234</v>
      </c>
      <c r="B743" s="234" t="s">
        <v>1463</v>
      </c>
      <c r="C743" s="52" t="s">
        <v>1464</v>
      </c>
      <c r="D743" s="244"/>
      <c r="E743" s="244"/>
      <c r="F743" s="54" t="str">
        <f t="shared" si="190"/>
        <v>-</v>
      </c>
    </row>
    <row r="744" spans="1:6" ht="24"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4"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4" x14ac:dyDescent="0.2">
      <c r="A756" s="55">
        <v>34286</v>
      </c>
      <c r="B756" s="234" t="s">
        <v>1489</v>
      </c>
      <c r="C756" s="52" t="s">
        <v>1490</v>
      </c>
      <c r="D756" s="244"/>
      <c r="E756" s="244"/>
      <c r="F756" s="54" t="str">
        <f t="shared" si="190"/>
        <v>-</v>
      </c>
    </row>
    <row r="757" spans="1:6" ht="24"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c r="E759" s="244"/>
      <c r="F759" s="54" t="str">
        <f t="shared" si="190"/>
        <v>-</v>
      </c>
    </row>
    <row r="760" spans="1:6" ht="12.75" customHeight="1" x14ac:dyDescent="0.2">
      <c r="A760" s="55">
        <v>35232</v>
      </c>
      <c r="B760" s="87" t="s">
        <v>1497</v>
      </c>
      <c r="C760" s="52" t="s">
        <v>1498</v>
      </c>
      <c r="D760" s="244"/>
      <c r="E760" s="244"/>
      <c r="F760" s="54" t="str">
        <f t="shared" si="190"/>
        <v>-</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c r="E763" s="244"/>
      <c r="F763" s="54" t="str">
        <f t="shared" si="190"/>
        <v>-</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4"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24" x14ac:dyDescent="0.2">
      <c r="A773" s="55">
        <v>36328</v>
      </c>
      <c r="B773" s="87" t="s">
        <v>1523</v>
      </c>
      <c r="C773" s="52" t="s">
        <v>1524</v>
      </c>
      <c r="D773" s="244"/>
      <c r="E773" s="244"/>
      <c r="F773" s="54" t="str">
        <f t="shared" si="190"/>
        <v>-</v>
      </c>
    </row>
    <row r="774" spans="1:6" ht="24"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4" x14ac:dyDescent="0.2">
      <c r="A779" s="55" t="s">
        <v>1535</v>
      </c>
      <c r="B779" s="234" t="s">
        <v>1536</v>
      </c>
      <c r="C779" s="56" t="s">
        <v>1535</v>
      </c>
      <c r="D779" s="244"/>
      <c r="E779" s="244"/>
      <c r="F779" s="54" t="str">
        <f t="shared" si="190"/>
        <v>-</v>
      </c>
    </row>
    <row r="780" spans="1:6" ht="24"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24"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4" x14ac:dyDescent="0.2">
      <c r="A785" s="55" t="s">
        <v>1547</v>
      </c>
      <c r="B785" s="234" t="s">
        <v>1548</v>
      </c>
      <c r="C785" s="56" t="s">
        <v>1547</v>
      </c>
      <c r="D785" s="244"/>
      <c r="E785" s="244"/>
      <c r="F785" s="54" t="str">
        <f t="shared" si="190"/>
        <v>-</v>
      </c>
    </row>
    <row r="786" spans="1:6" ht="24" x14ac:dyDescent="0.2">
      <c r="A786" s="55" t="s">
        <v>1549</v>
      </c>
      <c r="B786" s="234" t="s">
        <v>1550</v>
      </c>
      <c r="C786" s="56" t="s">
        <v>1549</v>
      </c>
      <c r="D786" s="244"/>
      <c r="E786" s="244"/>
      <c r="F786" s="54" t="str">
        <f t="shared" si="190"/>
        <v>-</v>
      </c>
    </row>
    <row r="787" spans="1:6" ht="24" x14ac:dyDescent="0.2">
      <c r="A787" s="55" t="s">
        <v>1551</v>
      </c>
      <c r="B787" s="234" t="s">
        <v>1552</v>
      </c>
      <c r="C787" s="56" t="s">
        <v>1551</v>
      </c>
      <c r="D787" s="244"/>
      <c r="E787" s="244"/>
      <c r="F787" s="54" t="str">
        <f t="shared" si="190"/>
        <v>-</v>
      </c>
    </row>
    <row r="788" spans="1:6" ht="24" x14ac:dyDescent="0.2">
      <c r="A788" s="55" t="s">
        <v>1553</v>
      </c>
      <c r="B788" s="234" t="s">
        <v>1554</v>
      </c>
      <c r="C788" s="56" t="s">
        <v>1553</v>
      </c>
      <c r="D788" s="244"/>
      <c r="E788" s="244"/>
      <c r="F788" s="54" t="str">
        <f t="shared" si="190"/>
        <v>-</v>
      </c>
    </row>
    <row r="789" spans="1:6" ht="24" x14ac:dyDescent="0.2">
      <c r="A789" s="55" t="s">
        <v>1555</v>
      </c>
      <c r="B789" s="234" t="s">
        <v>1556</v>
      </c>
      <c r="C789" s="56" t="s">
        <v>1555</v>
      </c>
      <c r="D789" s="244"/>
      <c r="E789" s="244"/>
      <c r="F789" s="54" t="str">
        <f t="shared" si="190"/>
        <v>-</v>
      </c>
    </row>
    <row r="790" spans="1:6" ht="24" x14ac:dyDescent="0.2">
      <c r="A790" s="55" t="s">
        <v>1557</v>
      </c>
      <c r="B790" s="87" t="s">
        <v>1558</v>
      </c>
      <c r="C790" s="52" t="s">
        <v>1557</v>
      </c>
      <c r="D790" s="244"/>
      <c r="E790" s="244"/>
      <c r="F790" s="54" t="str">
        <f t="shared" si="190"/>
        <v>-</v>
      </c>
    </row>
    <row r="791" spans="1:6" ht="24" x14ac:dyDescent="0.2">
      <c r="A791" s="55" t="s">
        <v>1559</v>
      </c>
      <c r="B791" s="87" t="s">
        <v>1560</v>
      </c>
      <c r="C791" s="52" t="s">
        <v>1559</v>
      </c>
      <c r="D791" s="244"/>
      <c r="E791" s="244"/>
      <c r="F791" s="54" t="str">
        <f t="shared" si="190"/>
        <v>-</v>
      </c>
    </row>
    <row r="792" spans="1:6" ht="24" x14ac:dyDescent="0.2">
      <c r="A792" s="55" t="s">
        <v>1561</v>
      </c>
      <c r="B792" s="87" t="s">
        <v>1562</v>
      </c>
      <c r="C792" s="52" t="s">
        <v>1561</v>
      </c>
      <c r="D792" s="244"/>
      <c r="E792" s="244"/>
      <c r="F792" s="54" t="str">
        <f t="shared" si="190"/>
        <v>-</v>
      </c>
    </row>
    <row r="793" spans="1:6" ht="24"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4" x14ac:dyDescent="0.2">
      <c r="A797" s="55" t="s">
        <v>1571</v>
      </c>
      <c r="B797" s="87" t="s">
        <v>1572</v>
      </c>
      <c r="C797" s="52" t="s">
        <v>1571</v>
      </c>
      <c r="D797" s="244"/>
      <c r="E797" s="244"/>
      <c r="F797" s="54" t="str">
        <f t="shared" si="190"/>
        <v>-</v>
      </c>
    </row>
    <row r="798" spans="1:6" ht="24" x14ac:dyDescent="0.2">
      <c r="A798" s="55" t="s">
        <v>1573</v>
      </c>
      <c r="B798" s="87" t="s">
        <v>1574</v>
      </c>
      <c r="C798" s="52" t="s">
        <v>1573</v>
      </c>
      <c r="D798" s="244"/>
      <c r="E798" s="244"/>
      <c r="F798" s="54" t="str">
        <f t="shared" si="190"/>
        <v>-</v>
      </c>
    </row>
    <row r="799" spans="1:6" ht="24" x14ac:dyDescent="0.2">
      <c r="A799" s="55" t="s">
        <v>1575</v>
      </c>
      <c r="B799" s="87" t="s">
        <v>1576</v>
      </c>
      <c r="C799" s="52" t="s">
        <v>1575</v>
      </c>
      <c r="D799" s="244"/>
      <c r="E799" s="244"/>
      <c r="F799" s="54" t="str">
        <f t="shared" si="190"/>
        <v>-</v>
      </c>
    </row>
    <row r="800" spans="1:6" ht="24" x14ac:dyDescent="0.2">
      <c r="A800" s="55" t="s">
        <v>1577</v>
      </c>
      <c r="B800" s="87" t="s">
        <v>1578</v>
      </c>
      <c r="C800" s="52" t="s">
        <v>1577</v>
      </c>
      <c r="D800" s="244"/>
      <c r="E800" s="244"/>
      <c r="F800" s="54" t="str">
        <f t="shared" si="190"/>
        <v>-</v>
      </c>
    </row>
    <row r="801" spans="1:6" ht="24" x14ac:dyDescent="0.2">
      <c r="A801" s="55" t="s">
        <v>1579</v>
      </c>
      <c r="B801" s="87" t="s">
        <v>1580</v>
      </c>
      <c r="C801" s="52" t="s">
        <v>1579</v>
      </c>
      <c r="D801" s="244"/>
      <c r="E801" s="244"/>
      <c r="F801" s="54" t="str">
        <f t="shared" si="190"/>
        <v>-</v>
      </c>
    </row>
    <row r="802" spans="1:6" ht="24" x14ac:dyDescent="0.2">
      <c r="A802" s="55" t="s">
        <v>1581</v>
      </c>
      <c r="B802" s="87" t="s">
        <v>1582</v>
      </c>
      <c r="C802" s="52" t="s">
        <v>1581</v>
      </c>
      <c r="D802" s="244"/>
      <c r="E802" s="244"/>
      <c r="F802" s="54" t="str">
        <f t="shared" si="190"/>
        <v>-</v>
      </c>
    </row>
    <row r="803" spans="1:6" ht="24"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4" x14ac:dyDescent="0.2">
      <c r="A806" s="55" t="s">
        <v>1589</v>
      </c>
      <c r="B806" s="87" t="s">
        <v>1590</v>
      </c>
      <c r="C806" s="52" t="s">
        <v>1589</v>
      </c>
      <c r="D806" s="244"/>
      <c r="E806" s="244"/>
      <c r="F806" s="54" t="str">
        <f t="shared" si="190"/>
        <v>-</v>
      </c>
    </row>
    <row r="807" spans="1:6" ht="24"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c r="E816" s="244"/>
      <c r="F816" s="54" t="str">
        <f t="shared" si="190"/>
        <v>-</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c r="E819" s="244"/>
      <c r="F819" s="54" t="str">
        <f t="shared" si="190"/>
        <v>-</v>
      </c>
    </row>
    <row r="820" spans="1:6" ht="24"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c r="E823" s="244"/>
      <c r="F823" s="54" t="str">
        <f t="shared" si="190"/>
        <v>-</v>
      </c>
    </row>
    <row r="824" spans="1:6" ht="12.75" customHeight="1" x14ac:dyDescent="0.2">
      <c r="A824" s="55">
        <v>37221</v>
      </c>
      <c r="B824" s="87" t="s">
        <v>1625</v>
      </c>
      <c r="C824" s="52" t="s">
        <v>1626</v>
      </c>
      <c r="D824" s="244"/>
      <c r="E824" s="244"/>
      <c r="F824" s="54" t="str">
        <f t="shared" si="190"/>
        <v>-</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c r="E828" s="244"/>
      <c r="F828" s="54" t="str">
        <f t="shared" si="190"/>
        <v>-</v>
      </c>
    </row>
    <row r="829" spans="1:6" ht="12.75" customHeight="1" x14ac:dyDescent="0.2">
      <c r="A829" s="55">
        <v>38117</v>
      </c>
      <c r="B829" s="87" t="s">
        <v>1634</v>
      </c>
      <c r="C829" s="52" t="s">
        <v>1635</v>
      </c>
      <c r="D829" s="244"/>
      <c r="E829" s="244"/>
      <c r="F829" s="54" t="str">
        <f t="shared" si="190"/>
        <v>-</v>
      </c>
    </row>
    <row r="830" spans="1:6" ht="12.75" customHeight="1" x14ac:dyDescent="0.2">
      <c r="A830" s="55">
        <v>38612</v>
      </c>
      <c r="B830" s="87" t="s">
        <v>1636</v>
      </c>
      <c r="C830" s="52" t="s">
        <v>1637</v>
      </c>
      <c r="D830" s="244"/>
      <c r="E830" s="244"/>
      <c r="F830" s="54" t="str">
        <f t="shared" si="190"/>
        <v>-</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4" x14ac:dyDescent="0.2">
      <c r="A843" s="55" t="s">
        <v>1662</v>
      </c>
      <c r="B843" s="87" t="s">
        <v>1663</v>
      </c>
      <c r="C843" s="56" t="s">
        <v>1662</v>
      </c>
      <c r="D843" s="244"/>
      <c r="E843" s="244"/>
      <c r="F843" s="54" t="str">
        <f t="shared" si="190"/>
        <v>-</v>
      </c>
    </row>
    <row r="844" spans="1:6" ht="24"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4"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24" x14ac:dyDescent="0.2">
      <c r="A848" s="55">
        <v>81332</v>
      </c>
      <c r="B848" s="87" t="s">
        <v>1672</v>
      </c>
      <c r="C848" s="52" t="s">
        <v>1673</v>
      </c>
      <c r="D848" s="244"/>
      <c r="E848" s="244"/>
      <c r="F848" s="54" t="str">
        <f t="shared" si="190"/>
        <v>-</v>
      </c>
    </row>
    <row r="849" spans="1:6" ht="24"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4" x14ac:dyDescent="0.2">
      <c r="A852" s="55">
        <v>81532</v>
      </c>
      <c r="B852" s="234" t="s">
        <v>1680</v>
      </c>
      <c r="C852" s="52" t="s">
        <v>1681</v>
      </c>
      <c r="D852" s="244"/>
      <c r="E852" s="244"/>
      <c r="F852" s="54" t="str">
        <f t="shared" si="190"/>
        <v>-</v>
      </c>
    </row>
    <row r="853" spans="1:6" ht="24" x14ac:dyDescent="0.2">
      <c r="A853" s="55">
        <v>81542</v>
      </c>
      <c r="B853" s="234" t="s">
        <v>1682</v>
      </c>
      <c r="C853" s="52" t="s">
        <v>1683</v>
      </c>
      <c r="D853" s="244"/>
      <c r="E853" s="244"/>
      <c r="F853" s="54" t="str">
        <f t="shared" si="190"/>
        <v>-</v>
      </c>
    </row>
    <row r="854" spans="1:6" ht="24" x14ac:dyDescent="0.2">
      <c r="A854" s="55">
        <v>81552</v>
      </c>
      <c r="B854" s="87" t="s">
        <v>1684</v>
      </c>
      <c r="C854" s="52" t="s">
        <v>1685</v>
      </c>
      <c r="D854" s="244"/>
      <c r="E854" s="244"/>
      <c r="F854" s="54" t="str">
        <f t="shared" si="190"/>
        <v>-</v>
      </c>
    </row>
    <row r="855" spans="1:6" ht="24" x14ac:dyDescent="0.2">
      <c r="A855" s="55">
        <v>81631</v>
      </c>
      <c r="B855" s="234" t="s">
        <v>1686</v>
      </c>
      <c r="C855" s="52" t="s">
        <v>1687</v>
      </c>
      <c r="D855" s="244"/>
      <c r="E855" s="244"/>
      <c r="F855" s="54" t="str">
        <f t="shared" si="190"/>
        <v>-</v>
      </c>
    </row>
    <row r="856" spans="1:6" ht="24"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c r="E858" s="244"/>
      <c r="F858" s="54" t="str">
        <f t="shared" si="190"/>
        <v>-</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4" x14ac:dyDescent="0.2">
      <c r="A869" s="55">
        <v>81761</v>
      </c>
      <c r="B869" s="234" t="s">
        <v>1714</v>
      </c>
      <c r="C869" s="52" t="s">
        <v>1715</v>
      </c>
      <c r="D869" s="244"/>
      <c r="E869" s="244"/>
      <c r="F869" s="54" t="str">
        <f t="shared" si="190"/>
        <v>-</v>
      </c>
    </row>
    <row r="870" spans="1:6" ht="24" x14ac:dyDescent="0.2">
      <c r="A870" s="55">
        <v>81762</v>
      </c>
      <c r="B870" s="234" t="s">
        <v>1716</v>
      </c>
      <c r="C870" s="52" t="s">
        <v>1717</v>
      </c>
      <c r="D870" s="244"/>
      <c r="E870" s="244"/>
      <c r="F870" s="54" t="str">
        <f t="shared" si="190"/>
        <v>-</v>
      </c>
    </row>
    <row r="871" spans="1:6" ht="24" x14ac:dyDescent="0.2">
      <c r="A871" s="55">
        <v>81771</v>
      </c>
      <c r="B871" s="87" t="s">
        <v>1718</v>
      </c>
      <c r="C871" s="52" t="s">
        <v>1719</v>
      </c>
      <c r="D871" s="244"/>
      <c r="E871" s="244"/>
      <c r="F871" s="54" t="str">
        <f t="shared" si="190"/>
        <v>-</v>
      </c>
    </row>
    <row r="872" spans="1:6" ht="24"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24" x14ac:dyDescent="0.2">
      <c r="A882" s="55">
        <v>84242</v>
      </c>
      <c r="B882" s="87" t="s">
        <v>1740</v>
      </c>
      <c r="C882" s="52" t="s">
        <v>1741</v>
      </c>
      <c r="D882" s="244"/>
      <c r="E882" s="244"/>
      <c r="F882" s="54" t="str">
        <f t="shared" si="190"/>
        <v>-</v>
      </c>
    </row>
    <row r="883" spans="1:6" ht="24"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24" x14ac:dyDescent="0.2">
      <c r="A885" s="55">
        <v>84431</v>
      </c>
      <c r="B885" s="87" t="s">
        <v>1746</v>
      </c>
      <c r="C885" s="52" t="s">
        <v>1747</v>
      </c>
      <c r="D885" s="244"/>
      <c r="E885" s="244"/>
      <c r="F885" s="54" t="str">
        <f t="shared" si="190"/>
        <v>-</v>
      </c>
    </row>
    <row r="886" spans="1:6" ht="24" x14ac:dyDescent="0.2">
      <c r="A886" s="55">
        <v>84432</v>
      </c>
      <c r="B886" s="87" t="s">
        <v>1748</v>
      </c>
      <c r="C886" s="52" t="s">
        <v>1749</v>
      </c>
      <c r="D886" s="244"/>
      <c r="E886" s="244"/>
      <c r="F886" s="54" t="str">
        <f t="shared" si="190"/>
        <v>-</v>
      </c>
    </row>
    <row r="887" spans="1:6" ht="24" x14ac:dyDescent="0.2">
      <c r="A887" s="55" t="s">
        <v>1750</v>
      </c>
      <c r="B887" s="87" t="s">
        <v>1751</v>
      </c>
      <c r="C887" s="52" t="s">
        <v>1750</v>
      </c>
      <c r="D887" s="244"/>
      <c r="E887" s="244"/>
      <c r="F887" s="54" t="str">
        <f t="shared" si="190"/>
        <v>-</v>
      </c>
    </row>
    <row r="888" spans="1:6" ht="24" x14ac:dyDescent="0.2">
      <c r="A888" s="55">
        <v>84442</v>
      </c>
      <c r="B888" s="87" t="s">
        <v>1752</v>
      </c>
      <c r="C888" s="52" t="s">
        <v>1753</v>
      </c>
      <c r="D888" s="244"/>
      <c r="E888" s="244"/>
      <c r="F888" s="54" t="str">
        <f t="shared" si="190"/>
        <v>-</v>
      </c>
    </row>
    <row r="889" spans="1:6" ht="24" x14ac:dyDescent="0.2">
      <c r="A889" s="55">
        <v>84452</v>
      </c>
      <c r="B889" s="234" t="s">
        <v>1754</v>
      </c>
      <c r="C889" s="52" t="s">
        <v>1755</v>
      </c>
      <c r="D889" s="244"/>
      <c r="E889" s="244"/>
      <c r="F889" s="54" t="str">
        <f t="shared" si="190"/>
        <v>-</v>
      </c>
    </row>
    <row r="890" spans="1:6" ht="24"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4"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4" x14ac:dyDescent="0.2">
      <c r="A910" s="55">
        <v>84761</v>
      </c>
      <c r="B910" s="234" t="s">
        <v>1796</v>
      </c>
      <c r="C910" s="52" t="s">
        <v>1797</v>
      </c>
      <c r="D910" s="244"/>
      <c r="E910" s="244"/>
      <c r="F910" s="54" t="str">
        <f t="shared" si="190"/>
        <v>-</v>
      </c>
    </row>
    <row r="911" spans="1:6" ht="24" x14ac:dyDescent="0.2">
      <c r="A911" s="55">
        <v>84762</v>
      </c>
      <c r="B911" s="234" t="s">
        <v>1798</v>
      </c>
      <c r="C911" s="52" t="s">
        <v>1799</v>
      </c>
      <c r="D911" s="244"/>
      <c r="E911" s="244"/>
      <c r="F911" s="54" t="str">
        <f t="shared" si="190"/>
        <v>-</v>
      </c>
    </row>
    <row r="912" spans="1:6" ht="24" x14ac:dyDescent="0.2">
      <c r="A912" s="55" t="s">
        <v>1800</v>
      </c>
      <c r="B912" s="87" t="s">
        <v>1801</v>
      </c>
      <c r="C912" s="52" t="s">
        <v>1800</v>
      </c>
      <c r="D912" s="244"/>
      <c r="E912" s="244"/>
      <c r="F912" s="54" t="str">
        <f t="shared" si="190"/>
        <v>-</v>
      </c>
    </row>
    <row r="913" spans="1:6" ht="24"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4"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24"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24" x14ac:dyDescent="0.2">
      <c r="A921" s="55">
        <v>51532</v>
      </c>
      <c r="B921" s="87" t="s">
        <v>1818</v>
      </c>
      <c r="C921" s="52" t="s">
        <v>1819</v>
      </c>
      <c r="D921" s="244"/>
      <c r="E921" s="244"/>
      <c r="F921" s="54" t="str">
        <f t="shared" si="190"/>
        <v>-</v>
      </c>
    </row>
    <row r="922" spans="1:6" ht="24" x14ac:dyDescent="0.2">
      <c r="A922" s="55">
        <v>51542</v>
      </c>
      <c r="B922" s="87" t="s">
        <v>1820</v>
      </c>
      <c r="C922" s="52" t="s">
        <v>1821</v>
      </c>
      <c r="D922" s="244"/>
      <c r="E922" s="244"/>
      <c r="F922" s="54" t="str">
        <f t="shared" si="190"/>
        <v>-</v>
      </c>
    </row>
    <row r="923" spans="1:6" ht="24" x14ac:dyDescent="0.2">
      <c r="A923" s="55">
        <v>51552</v>
      </c>
      <c r="B923" s="234" t="s">
        <v>1822</v>
      </c>
      <c r="C923" s="52" t="s">
        <v>1823</v>
      </c>
      <c r="D923" s="244"/>
      <c r="E923" s="244"/>
      <c r="F923" s="54" t="str">
        <f t="shared" si="190"/>
        <v>-</v>
      </c>
    </row>
    <row r="924" spans="1:6" ht="24" x14ac:dyDescent="0.2">
      <c r="A924" s="55">
        <v>51631</v>
      </c>
      <c r="B924" s="87" t="s">
        <v>1824</v>
      </c>
      <c r="C924" s="52" t="s">
        <v>1825</v>
      </c>
      <c r="D924" s="244"/>
      <c r="E924" s="244"/>
      <c r="F924" s="54" t="str">
        <f t="shared" si="190"/>
        <v>-</v>
      </c>
    </row>
    <row r="925" spans="1:6" ht="24"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4" x14ac:dyDescent="0.2">
      <c r="A938" s="55">
        <v>51761</v>
      </c>
      <c r="B938" s="87" t="s">
        <v>1852</v>
      </c>
      <c r="C938" s="52" t="s">
        <v>1853</v>
      </c>
      <c r="D938" s="244"/>
      <c r="E938" s="244"/>
      <c r="F938" s="54" t="str">
        <f t="shared" si="190"/>
        <v>-</v>
      </c>
    </row>
    <row r="939" spans="1:6" ht="24" x14ac:dyDescent="0.2">
      <c r="A939" s="55">
        <v>51762</v>
      </c>
      <c r="B939" s="87" t="s">
        <v>1854</v>
      </c>
      <c r="C939" s="52" t="s">
        <v>1855</v>
      </c>
      <c r="D939" s="244"/>
      <c r="E939" s="244"/>
      <c r="F939" s="54" t="str">
        <f t="shared" si="190"/>
        <v>-</v>
      </c>
    </row>
    <row r="940" spans="1:6" ht="24" x14ac:dyDescent="0.2">
      <c r="A940" s="55">
        <v>51771</v>
      </c>
      <c r="B940" s="87" t="s">
        <v>1856</v>
      </c>
      <c r="C940" s="52" t="s">
        <v>1857</v>
      </c>
      <c r="D940" s="244"/>
      <c r="E940" s="244"/>
      <c r="F940" s="54" t="str">
        <f t="shared" si="190"/>
        <v>-</v>
      </c>
    </row>
    <row r="941" spans="1:6" ht="24" x14ac:dyDescent="0.2">
      <c r="A941" s="55">
        <v>51772</v>
      </c>
      <c r="B941" s="87" t="s">
        <v>1858</v>
      </c>
      <c r="C941" s="52" t="s">
        <v>1859</v>
      </c>
      <c r="D941" s="244"/>
      <c r="E941" s="244"/>
      <c r="F941" s="54" t="str">
        <f t="shared" si="190"/>
        <v>-</v>
      </c>
    </row>
    <row r="942" spans="1:6" ht="24" x14ac:dyDescent="0.2">
      <c r="A942" s="55">
        <v>54132</v>
      </c>
      <c r="B942" s="87" t="s">
        <v>1860</v>
      </c>
      <c r="C942" s="52" t="s">
        <v>1861</v>
      </c>
      <c r="D942" s="244"/>
      <c r="E942" s="244"/>
      <c r="F942" s="54" t="str">
        <f t="shared" si="190"/>
        <v>-</v>
      </c>
    </row>
    <row r="943" spans="1:6" ht="24"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24" x14ac:dyDescent="0.2">
      <c r="A945" s="55">
        <v>54162</v>
      </c>
      <c r="B945" s="87" t="s">
        <v>1866</v>
      </c>
      <c r="C945" s="52" t="s">
        <v>1867</v>
      </c>
      <c r="D945" s="244"/>
      <c r="E945" s="244"/>
      <c r="F945" s="54" t="str">
        <f t="shared" si="190"/>
        <v>-</v>
      </c>
    </row>
    <row r="946" spans="1:6" ht="24" x14ac:dyDescent="0.2">
      <c r="A946" s="55">
        <v>54221</v>
      </c>
      <c r="B946" s="234" t="s">
        <v>1868</v>
      </c>
      <c r="C946" s="52" t="s">
        <v>1869</v>
      </c>
      <c r="D946" s="244"/>
      <c r="E946" s="244"/>
      <c r="F946" s="54" t="str">
        <f t="shared" si="190"/>
        <v>-</v>
      </c>
    </row>
    <row r="947" spans="1:6" ht="24" x14ac:dyDescent="0.2">
      <c r="A947" s="55">
        <v>54222</v>
      </c>
      <c r="B947" s="234" t="s">
        <v>1870</v>
      </c>
      <c r="C947" s="52" t="s">
        <v>1871</v>
      </c>
      <c r="D947" s="244"/>
      <c r="E947" s="244"/>
      <c r="F947" s="54" t="str">
        <f t="shared" si="190"/>
        <v>-</v>
      </c>
    </row>
    <row r="948" spans="1:6" ht="24" x14ac:dyDescent="0.2">
      <c r="A948" s="55" t="s">
        <v>1872</v>
      </c>
      <c r="B948" s="87" t="s">
        <v>1873</v>
      </c>
      <c r="C948" s="52" t="s">
        <v>1872</v>
      </c>
      <c r="D948" s="244"/>
      <c r="E948" s="244"/>
      <c r="F948" s="54" t="str">
        <f t="shared" si="190"/>
        <v>-</v>
      </c>
    </row>
    <row r="949" spans="1:6" ht="24" x14ac:dyDescent="0.2">
      <c r="A949" s="55">
        <v>54232</v>
      </c>
      <c r="B949" s="234" t="s">
        <v>1874</v>
      </c>
      <c r="C949" s="52" t="s">
        <v>1875</v>
      </c>
      <c r="D949" s="244"/>
      <c r="E949" s="244"/>
      <c r="F949" s="54" t="str">
        <f t="shared" si="190"/>
        <v>-</v>
      </c>
    </row>
    <row r="950" spans="1:6" ht="24" x14ac:dyDescent="0.2">
      <c r="A950" s="55">
        <v>54242</v>
      </c>
      <c r="B950" s="87" t="s">
        <v>1876</v>
      </c>
      <c r="C950" s="52" t="s">
        <v>1877</v>
      </c>
      <c r="D950" s="244"/>
      <c r="E950" s="244"/>
      <c r="F950" s="54" t="str">
        <f t="shared" si="190"/>
        <v>-</v>
      </c>
    </row>
    <row r="951" spans="1:6" ht="24" x14ac:dyDescent="0.2">
      <c r="A951" s="55" t="s">
        <v>1878</v>
      </c>
      <c r="B951" s="87" t="s">
        <v>1879</v>
      </c>
      <c r="C951" s="52" t="s">
        <v>1878</v>
      </c>
      <c r="D951" s="244"/>
      <c r="E951" s="244"/>
      <c r="F951" s="54" t="str">
        <f t="shared" si="190"/>
        <v>-</v>
      </c>
    </row>
    <row r="952" spans="1:6" ht="24" x14ac:dyDescent="0.2">
      <c r="A952" s="55">
        <v>54312</v>
      </c>
      <c r="B952" s="234" t="s">
        <v>1880</v>
      </c>
      <c r="C952" s="52" t="s">
        <v>1881</v>
      </c>
      <c r="D952" s="244"/>
      <c r="E952" s="244"/>
      <c r="F952" s="54" t="str">
        <f t="shared" si="190"/>
        <v>-</v>
      </c>
    </row>
    <row r="953" spans="1:6" ht="24" x14ac:dyDescent="0.2">
      <c r="A953" s="55">
        <v>54431</v>
      </c>
      <c r="B953" s="87" t="s">
        <v>1882</v>
      </c>
      <c r="C953" s="52" t="s">
        <v>1883</v>
      </c>
      <c r="D953" s="244"/>
      <c r="E953" s="244"/>
      <c r="F953" s="54" t="str">
        <f t="shared" si="190"/>
        <v>-</v>
      </c>
    </row>
    <row r="954" spans="1:6" ht="24" x14ac:dyDescent="0.2">
      <c r="A954" s="55">
        <v>54432</v>
      </c>
      <c r="B954" s="87" t="s">
        <v>1884</v>
      </c>
      <c r="C954" s="52" t="s">
        <v>1885</v>
      </c>
      <c r="D954" s="244"/>
      <c r="E954" s="244"/>
      <c r="F954" s="54" t="str">
        <f t="shared" si="190"/>
        <v>-</v>
      </c>
    </row>
    <row r="955" spans="1:6" ht="24" x14ac:dyDescent="0.2">
      <c r="A955" s="55" t="s">
        <v>1886</v>
      </c>
      <c r="B955" s="87" t="s">
        <v>1887</v>
      </c>
      <c r="C955" s="52" t="s">
        <v>1886</v>
      </c>
      <c r="D955" s="244"/>
      <c r="E955" s="244"/>
      <c r="F955" s="54" t="str">
        <f t="shared" si="190"/>
        <v>-</v>
      </c>
    </row>
    <row r="956" spans="1:6" ht="24" x14ac:dyDescent="0.2">
      <c r="A956" s="55">
        <v>54442</v>
      </c>
      <c r="B956" s="87" t="s">
        <v>1888</v>
      </c>
      <c r="C956" s="52" t="s">
        <v>1889</v>
      </c>
      <c r="D956" s="244"/>
      <c r="E956" s="244"/>
      <c r="F956" s="54" t="str">
        <f t="shared" si="190"/>
        <v>-</v>
      </c>
    </row>
    <row r="957" spans="1:6" ht="24" x14ac:dyDescent="0.2">
      <c r="A957" s="55">
        <v>54452</v>
      </c>
      <c r="B957" s="87" t="s">
        <v>1890</v>
      </c>
      <c r="C957" s="52" t="s">
        <v>1891</v>
      </c>
      <c r="D957" s="244"/>
      <c r="E957" s="244"/>
      <c r="F957" s="54" t="str">
        <f t="shared" si="190"/>
        <v>-</v>
      </c>
    </row>
    <row r="958" spans="1:6" ht="24" x14ac:dyDescent="0.2">
      <c r="A958" s="55" t="s">
        <v>1892</v>
      </c>
      <c r="B958" s="87" t="s">
        <v>1893</v>
      </c>
      <c r="C958" s="52" t="s">
        <v>1892</v>
      </c>
      <c r="D958" s="244"/>
      <c r="E958" s="244"/>
      <c r="F958" s="54" t="str">
        <f t="shared" si="190"/>
        <v>-</v>
      </c>
    </row>
    <row r="959" spans="1:6" ht="24" x14ac:dyDescent="0.2">
      <c r="A959" s="55">
        <v>54461</v>
      </c>
      <c r="B959" s="87" t="s">
        <v>1894</v>
      </c>
      <c r="C959" s="52" t="s">
        <v>1895</v>
      </c>
      <c r="D959" s="244"/>
      <c r="E959" s="244"/>
      <c r="F959" s="54" t="str">
        <f t="shared" si="190"/>
        <v>-</v>
      </c>
    </row>
    <row r="960" spans="1:6" ht="24"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4" x14ac:dyDescent="0.2">
      <c r="A962" s="55">
        <v>54472</v>
      </c>
      <c r="B962" s="234" t="s">
        <v>1900</v>
      </c>
      <c r="C962" s="52" t="s">
        <v>1901</v>
      </c>
      <c r="D962" s="244"/>
      <c r="E962" s="244"/>
      <c r="F962" s="54" t="str">
        <f t="shared" si="190"/>
        <v>-</v>
      </c>
    </row>
    <row r="963" spans="1:6" ht="24" x14ac:dyDescent="0.2">
      <c r="A963" s="55">
        <v>54482</v>
      </c>
      <c r="B963" s="234" t="s">
        <v>1902</v>
      </c>
      <c r="C963" s="52" t="s">
        <v>1903</v>
      </c>
      <c r="D963" s="244"/>
      <c r="E963" s="244"/>
      <c r="F963" s="54" t="str">
        <f t="shared" si="190"/>
        <v>-</v>
      </c>
    </row>
    <row r="964" spans="1:6" ht="24" x14ac:dyDescent="0.2">
      <c r="A964" s="55" t="s">
        <v>1904</v>
      </c>
      <c r="B964" s="234" t="s">
        <v>1905</v>
      </c>
      <c r="C964" s="52" t="s">
        <v>1904</v>
      </c>
      <c r="D964" s="244"/>
      <c r="E964" s="244"/>
      <c r="F964" s="54" t="str">
        <f t="shared" si="190"/>
        <v>-</v>
      </c>
    </row>
    <row r="965" spans="1:6" ht="24"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4"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24" x14ac:dyDescent="0.2">
      <c r="A976" s="55">
        <v>54751</v>
      </c>
      <c r="B976" s="87" t="s">
        <v>1928</v>
      </c>
      <c r="C976" s="52" t="s">
        <v>1929</v>
      </c>
      <c r="D976" s="244"/>
      <c r="E976" s="244"/>
      <c r="F976" s="54" t="str">
        <f t="shared" si="190"/>
        <v>-</v>
      </c>
    </row>
    <row r="977" spans="1:6" ht="24" x14ac:dyDescent="0.2">
      <c r="A977" s="55">
        <v>54752</v>
      </c>
      <c r="B977" s="87" t="s">
        <v>1930</v>
      </c>
      <c r="C977" s="52" t="s">
        <v>1931</v>
      </c>
      <c r="D977" s="244"/>
      <c r="E977" s="244"/>
      <c r="F977" s="54" t="str">
        <f t="shared" si="190"/>
        <v>-</v>
      </c>
    </row>
    <row r="978" spans="1:6" ht="24" x14ac:dyDescent="0.2">
      <c r="A978" s="55">
        <v>54761</v>
      </c>
      <c r="B978" s="87" t="s">
        <v>1932</v>
      </c>
      <c r="C978" s="52" t="s">
        <v>1933</v>
      </c>
      <c r="D978" s="244"/>
      <c r="E978" s="244"/>
      <c r="F978" s="54" t="str">
        <f t="shared" si="190"/>
        <v>-</v>
      </c>
    </row>
    <row r="979" spans="1:6" ht="24" x14ac:dyDescent="0.2">
      <c r="A979" s="55">
        <v>54762</v>
      </c>
      <c r="B979" s="87" t="s">
        <v>1934</v>
      </c>
      <c r="C979" s="52" t="s">
        <v>1935</v>
      </c>
      <c r="D979" s="244"/>
      <c r="E979" s="244"/>
      <c r="F979" s="54" t="str">
        <f t="shared" si="190"/>
        <v>-</v>
      </c>
    </row>
    <row r="980" spans="1:6" ht="24" x14ac:dyDescent="0.2">
      <c r="A980" s="55">
        <v>54771</v>
      </c>
      <c r="B980" s="87" t="s">
        <v>1936</v>
      </c>
      <c r="C980" s="52" t="s">
        <v>1937</v>
      </c>
      <c r="D980" s="244"/>
      <c r="E980" s="244"/>
      <c r="F980" s="54" t="str">
        <f t="shared" ref="F980:F982" si="191">IF(D980&lt;&gt;0,IF(E980/D980&gt;=100,"&gt;&gt;100",E980/D980*100),"-")</f>
        <v>-</v>
      </c>
    </row>
    <row r="981" spans="1:6" ht="24" x14ac:dyDescent="0.2">
      <c r="A981" s="55">
        <v>54772</v>
      </c>
      <c r="B981" s="87" t="s">
        <v>1938</v>
      </c>
      <c r="C981" s="52" t="s">
        <v>1939</v>
      </c>
      <c r="D981" s="244"/>
      <c r="E981" s="244"/>
      <c r="F981" s="54" t="str">
        <f t="shared" si="191"/>
        <v>-</v>
      </c>
    </row>
    <row r="982" spans="1:6" ht="24" x14ac:dyDescent="0.2">
      <c r="A982" s="57">
        <v>55312</v>
      </c>
      <c r="B982" s="235" t="s">
        <v>1940</v>
      </c>
      <c r="C982" s="58" t="s">
        <v>1941</v>
      </c>
      <c r="D982" s="245"/>
      <c r="E982" s="245"/>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c r="E985" s="246"/>
      <c r="F985" s="65" t="str">
        <f t="shared" ref="F985:F992" si="192">IF(D985&lt;&gt;0,IF(E985/D985&gt;=100,"&gt;&gt;100",E985/D985*100),"-")</f>
        <v>-</v>
      </c>
    </row>
    <row r="986" spans="1:6" ht="24" x14ac:dyDescent="0.2">
      <c r="A986" s="55" t="s">
        <v>1949</v>
      </c>
      <c r="B986" s="87" t="s">
        <v>1950</v>
      </c>
      <c r="C986" s="52" t="s">
        <v>1949</v>
      </c>
      <c r="D986" s="247"/>
      <c r="E986" s="247"/>
      <c r="F986" s="54" t="str">
        <f t="shared" si="192"/>
        <v>-</v>
      </c>
    </row>
    <row r="987" spans="1:6" ht="24" x14ac:dyDescent="0.2">
      <c r="A987" s="55" t="s">
        <v>1951</v>
      </c>
      <c r="B987" s="87" t="s">
        <v>1952</v>
      </c>
      <c r="C987" s="52" t="s">
        <v>1951</v>
      </c>
      <c r="D987" s="247"/>
      <c r="E987" s="247"/>
      <c r="F987" s="54" t="str">
        <f t="shared" si="192"/>
        <v>-</v>
      </c>
    </row>
    <row r="988" spans="1:6" ht="24"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4"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abSelected="1" topLeftCell="B228" workbookViewId="0">
      <selection activeCell="E237" sqref="E237"/>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849902.66999999993</v>
      </c>
      <c r="E6" s="231">
        <f t="shared" si="0"/>
        <v>1056390.45</v>
      </c>
      <c r="F6" s="232">
        <f t="shared" ref="F6:F260" si="1">IF(D6&gt;0,IF(E6/D6&gt;=100,"&gt;&gt;100",E6/D6*100),"-")</f>
        <v>124.29546197331042</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479570.37999999995</v>
      </c>
      <c r="E7" s="106">
        <f t="shared" si="2"/>
        <v>427785.4599999999</v>
      </c>
      <c r="F7" s="95">
        <f t="shared" si="1"/>
        <v>89.201810170177723</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0</v>
      </c>
      <c r="E8" s="106">
        <f>E9+E10-E11</f>
        <v>0</v>
      </c>
      <c r="F8" s="95" t="str">
        <f t="shared" si="1"/>
        <v>-</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c r="E10" s="249"/>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419159.98999999993</v>
      </c>
      <c r="E12" s="106">
        <f t="shared" si="3"/>
        <v>383379.65999999992</v>
      </c>
      <c r="F12" s="95">
        <f t="shared" si="1"/>
        <v>91.463801208698371</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153443.08000000002</v>
      </c>
      <c r="E13" s="106">
        <f t="shared" si="4"/>
        <v>137284.19</v>
      </c>
      <c r="F13" s="95">
        <f t="shared" si="1"/>
        <v>89.469130833400897</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c r="E14" s="249"/>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161588.94</v>
      </c>
      <c r="E15" s="249">
        <v>161588.95000000001</v>
      </c>
      <c r="F15" s="95">
        <f t="shared" si="1"/>
        <v>100.00000618854237</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8145.86</v>
      </c>
      <c r="E18" s="249">
        <v>24304.76</v>
      </c>
      <c r="F18" s="95">
        <f t="shared" si="1"/>
        <v>298.36947848354873</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265716.90999999992</v>
      </c>
      <c r="E19" s="106">
        <f t="shared" si="5"/>
        <v>246095.46999999994</v>
      </c>
      <c r="F19" s="95">
        <f t="shared" si="1"/>
        <v>92.61566002705662</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106426.23</v>
      </c>
      <c r="E20" s="249">
        <v>106426.23</v>
      </c>
      <c r="F20" s="95">
        <f t="shared" si="1"/>
        <v>100</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11900</v>
      </c>
      <c r="E21" s="249">
        <v>15204</v>
      </c>
      <c r="F21" s="95">
        <f t="shared" si="1"/>
        <v>127.76470588235294</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20792</v>
      </c>
      <c r="E22" s="249">
        <v>20792</v>
      </c>
      <c r="F22" s="95">
        <f t="shared" si="1"/>
        <v>100</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v>2368.8000000000002</v>
      </c>
      <c r="E23" s="249">
        <v>2368.8000000000002</v>
      </c>
      <c r="F23" s="95">
        <f t="shared" si="1"/>
        <v>100</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163776.54</v>
      </c>
      <c r="E26" s="249">
        <v>209833.54</v>
      </c>
      <c r="F26" s="95">
        <f t="shared" si="1"/>
        <v>128.1218543266331</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39546.660000000003</v>
      </c>
      <c r="E28" s="249">
        <v>108529.1</v>
      </c>
      <c r="F28" s="95">
        <f t="shared" si="1"/>
        <v>274.43303682283158</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c r="E30" s="249"/>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c r="E34" s="249"/>
      <c r="F34" s="95" t="str">
        <f t="shared" si="1"/>
        <v>-</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c r="E36" s="249"/>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c r="E37" s="249"/>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0</v>
      </c>
      <c r="E45" s="106">
        <f t="shared" si="9"/>
        <v>0</v>
      </c>
      <c r="F45" s="95" t="str">
        <f t="shared" si="1"/>
        <v>-</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c r="E47" s="249"/>
      <c r="F47" s="95" t="str">
        <f t="shared" si="1"/>
        <v>-</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c r="E50" s="249"/>
      <c r="F50" s="95" t="str">
        <f t="shared" si="1"/>
        <v>-</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c r="E54" s="249"/>
      <c r="F54" s="95" t="str">
        <f t="shared" si="1"/>
        <v>-</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c r="E55" s="249"/>
      <c r="F55" s="95" t="str">
        <f t="shared" si="1"/>
        <v>-</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c r="E57" s="249"/>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60410.39</v>
      </c>
      <c r="E63" s="106">
        <f t="shared" si="12"/>
        <v>44405.799999999988</v>
      </c>
      <c r="F63" s="95">
        <f t="shared" si="1"/>
        <v>73.506891778053401</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v>45130.39</v>
      </c>
      <c r="E64" s="249">
        <f>197913.68-159887.88</f>
        <v>38025.799999999988</v>
      </c>
      <c r="F64" s="95">
        <f t="shared" si="1"/>
        <v>84.257636594764605</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v>15280</v>
      </c>
      <c r="E67" s="249">
        <f>20680-14300</f>
        <v>6380</v>
      </c>
      <c r="F67" s="95">
        <f t="shared" si="1"/>
        <v>41.753926701570684</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370332.29000000004</v>
      </c>
      <c r="E68" s="106">
        <f t="shared" si="13"/>
        <v>628604.99</v>
      </c>
      <c r="F68" s="95">
        <f t="shared" si="1"/>
        <v>169.74079953978628</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12705.98</v>
      </c>
      <c r="E69" s="106">
        <f t="shared" si="14"/>
        <v>9398.61</v>
      </c>
      <c r="F69" s="95">
        <f t="shared" si="1"/>
        <v>73.969973193724542</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12705.98</v>
      </c>
      <c r="E70" s="106">
        <f t="shared" si="15"/>
        <v>9398.61</v>
      </c>
      <c r="F70" s="95">
        <f t="shared" si="1"/>
        <v>73.969973193724542</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10205.98</v>
      </c>
      <c r="E72" s="249">
        <v>5898.61</v>
      </c>
      <c r="F72" s="95">
        <f t="shared" si="1"/>
        <v>57.795625701794442</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v>2500</v>
      </c>
      <c r="E73" s="249">
        <v>3500</v>
      </c>
      <c r="F73" s="95">
        <f t="shared" si="1"/>
        <v>140</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c r="E76" s="249"/>
      <c r="F76" s="95" t="str">
        <f t="shared" si="1"/>
        <v>-</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291034.03000000003</v>
      </c>
      <c r="E78" s="106">
        <f>E79+SUM(E82:E84)-E85+E86</f>
        <v>472965.67</v>
      </c>
      <c r="F78" s="95">
        <f t="shared" si="1"/>
        <v>162.51215364746176</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v>6092</v>
      </c>
      <c r="E83" s="249">
        <v>4871.8100000000004</v>
      </c>
      <c r="F83" s="95">
        <f t="shared" si="1"/>
        <v>79.970617202889045</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v>284942.03000000003</v>
      </c>
      <c r="E84" s="249">
        <v>467200.86</v>
      </c>
      <c r="F84" s="95">
        <f t="shared" si="1"/>
        <v>163.96347706233439</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c r="E86" s="249">
        <v>893</v>
      </c>
      <c r="F86" s="95" t="str">
        <f t="shared" si="1"/>
        <v>-</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66592.28</v>
      </c>
      <c r="E146" s="106">
        <f t="shared" si="26"/>
        <v>146240.71</v>
      </c>
      <c r="F146" s="95">
        <f t="shared" si="1"/>
        <v>219.60610148804034</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c r="E158" s="249"/>
      <c r="F158" s="95" t="str">
        <f t="shared" si="1"/>
        <v>-</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c r="E159" s="249"/>
      <c r="F159" s="95" t="str">
        <f t="shared" si="1"/>
        <v>-</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v>66592.28</v>
      </c>
      <c r="E160" s="249">
        <v>146240.71</v>
      </c>
      <c r="F160" s="95">
        <f t="shared" si="1"/>
        <v>219.60610148804034</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c r="E163" s="249"/>
      <c r="F163" s="95" t="str">
        <f t="shared" si="1"/>
        <v>-</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c r="E166" s="249"/>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0</v>
      </c>
      <c r="E170" s="106">
        <f t="shared" si="29"/>
        <v>0</v>
      </c>
      <c r="F170" s="95" t="str">
        <f t="shared" si="1"/>
        <v>-</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c r="E173" s="249"/>
      <c r="F173" s="95" t="str">
        <f t="shared" si="1"/>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849902.66999999993</v>
      </c>
      <c r="E175" s="106">
        <f t="shared" si="30"/>
        <v>1056390.45</v>
      </c>
      <c r="F175" s="95">
        <f t="shared" si="1"/>
        <v>124.29546197331042</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518726.80999999994</v>
      </c>
      <c r="E176" s="106">
        <f t="shared" si="31"/>
        <v>473074.32</v>
      </c>
      <c r="F176" s="95">
        <f t="shared" si="1"/>
        <v>91.199126569147268</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421580.95999999996</v>
      </c>
      <c r="E177" s="106">
        <f t="shared" si="32"/>
        <v>473074.32</v>
      </c>
      <c r="F177" s="95">
        <f t="shared" si="1"/>
        <v>112.21434668207029</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132879.82999999999</v>
      </c>
      <c r="E178" s="249">
        <v>138792.32999999999</v>
      </c>
      <c r="F178" s="95">
        <f t="shared" si="1"/>
        <v>104.44950900373668</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275588.5</v>
      </c>
      <c r="E179" s="249">
        <v>307585.42</v>
      </c>
      <c r="F179" s="95">
        <f t="shared" si="1"/>
        <v>111.61039738595768</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8.75</v>
      </c>
      <c r="E180" s="106">
        <f t="shared" si="33"/>
        <v>733.84</v>
      </c>
      <c r="F180" s="95">
        <f t="shared" si="1"/>
        <v>8386.7428571428572</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v>8.75</v>
      </c>
      <c r="E183" s="249">
        <v>733.84</v>
      </c>
      <c r="F183" s="95">
        <f t="shared" si="1"/>
        <v>8386.7428571428572</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v>13103.88</v>
      </c>
      <c r="E188" s="249">
        <v>25962.73</v>
      </c>
      <c r="F188" s="95">
        <f t="shared" si="1"/>
        <v>198.13009581894829</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v>97145.85</v>
      </c>
      <c r="E189" s="249"/>
      <c r="F189" s="95">
        <f t="shared" si="1"/>
        <v>0</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331175.86</v>
      </c>
      <c r="E237" s="106">
        <f t="shared" si="41"/>
        <v>583316.13</v>
      </c>
      <c r="F237" s="95">
        <f t="shared" si="1"/>
        <v>176.13485777616765</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439160</v>
      </c>
      <c r="E238" s="106">
        <f t="shared" si="42"/>
        <v>369618.31</v>
      </c>
      <c r="F238" s="95">
        <f t="shared" si="1"/>
        <v>84.164839693961198</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439160</v>
      </c>
      <c r="E239" s="106">
        <f t="shared" si="43"/>
        <v>369618.31</v>
      </c>
      <c r="F239" s="95">
        <f t="shared" si="1"/>
        <v>84.164839693961198</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439160</v>
      </c>
      <c r="E240" s="249">
        <v>369618.31</v>
      </c>
      <c r="F240" s="95">
        <f t="shared" si="1"/>
        <v>84.164839693961198</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c r="E241" s="249"/>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-107984.14</v>
      </c>
      <c r="E245" s="106">
        <f t="shared" si="45"/>
        <v>213697.82</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0</v>
      </c>
      <c r="E246" s="106">
        <f t="shared" si="46"/>
        <v>213697.82</v>
      </c>
      <c r="F246" s="95" t="str">
        <f t="shared" si="1"/>
        <v>-</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c r="E247" s="249">
        <v>213697.82</v>
      </c>
      <c r="F247" s="95" t="str">
        <f t="shared" si="1"/>
        <v>-</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107984.14</v>
      </c>
      <c r="E250" s="106">
        <f t="shared" si="47"/>
        <v>0</v>
      </c>
      <c r="F250" s="95">
        <f t="shared" si="1"/>
        <v>0</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v>107984.14</v>
      </c>
      <c r="E251" s="249"/>
      <c r="F251" s="95">
        <f t="shared" si="1"/>
        <v>0</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c r="E252" s="249"/>
      <c r="F252" s="95" t="str">
        <f t="shared" si="1"/>
        <v>-</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c r="E255" s="249"/>
      <c r="F255" s="95" t="str">
        <f t="shared" si="1"/>
        <v>-</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c r="E256" s="249"/>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0</v>
      </c>
      <c r="E259" s="106">
        <f t="shared" si="49"/>
        <v>0</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c r="E260" s="250"/>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v>66592.28</v>
      </c>
      <c r="E264" s="249">
        <v>146240.71</v>
      </c>
      <c r="F264" s="95">
        <f t="shared" si="50"/>
        <v>219.60610148804034</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c r="E265" s="249"/>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c r="E266" s="249"/>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c r="E267" s="249"/>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c r="E271" s="249"/>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v>421580.96</v>
      </c>
      <c r="E287" s="249">
        <v>334281.99</v>
      </c>
      <c r="F287" s="95">
        <f t="shared" si="50"/>
        <v>79.2924780094433</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c r="E288" s="249">
        <v>138792.32999999999</v>
      </c>
      <c r="F288" s="95" t="str">
        <f t="shared" si="50"/>
        <v>-</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v>97145.85</v>
      </c>
      <c r="E289" s="249"/>
      <c r="F289" s="95">
        <f t="shared" si="50"/>
        <v>0</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c r="E290" s="249"/>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c r="E297" s="249"/>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B95" workbookViewId="0">
      <selection activeCell="E62" sqref="E62"/>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4465702</v>
      </c>
      <c r="E35" s="83">
        <f t="shared" si="7"/>
        <v>4890096.43</v>
      </c>
      <c r="F35" s="65">
        <f t="shared" si="1"/>
        <v>109.50342029091954</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c r="E40" s="251"/>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4465702</v>
      </c>
      <c r="E61" s="83">
        <f t="shared" si="13"/>
        <v>4890096.43</v>
      </c>
      <c r="F61" s="65">
        <f t="shared" si="1"/>
        <v>109.50342029091954</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f>3998849+466853</f>
        <v>4465702</v>
      </c>
      <c r="E63" s="251">
        <f>4666547.55+49361+174187.88</f>
        <v>4890096.43</v>
      </c>
      <c r="F63" s="65">
        <f t="shared" si="1"/>
        <v>109.50342029091954</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0</v>
      </c>
      <c r="E107" s="83">
        <f t="shared" si="21"/>
        <v>0</v>
      </c>
      <c r="F107" s="65" t="str">
        <f t="shared" si="1"/>
        <v>-</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c r="E109" s="251"/>
      <c r="F109" s="65" t="str">
        <f t="shared" si="1"/>
        <v>-</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0</v>
      </c>
      <c r="E114" s="83">
        <f t="shared" si="22"/>
        <v>0</v>
      </c>
      <c r="F114" s="65" t="str">
        <f t="shared" si="1"/>
        <v>-</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0</v>
      </c>
      <c r="E115" s="83">
        <f t="shared" si="23"/>
        <v>0</v>
      </c>
      <c r="F115" s="65" t="str">
        <f t="shared" si="1"/>
        <v>-</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c r="E116" s="251"/>
      <c r="F116" s="65" t="str">
        <f t="shared" si="1"/>
        <v>-</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4465702</v>
      </c>
      <c r="E141" s="108">
        <f t="shared" si="28"/>
        <v>4890096.43</v>
      </c>
      <c r="F141" s="84">
        <f t="shared" si="1"/>
        <v>109.50342029091954</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E9" sqref="E9"/>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0</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v>0</v>
      </c>
      <c r="E8" s="252">
        <v>0</v>
      </c>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c r="E9" s="252"/>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c r="E19" s="252"/>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c r="E20" s="252"/>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c r="E25" s="252"/>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c r="E36" s="252"/>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c r="E45" s="252"/>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c r="E46" s="252"/>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c r="E48" s="254"/>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77" workbookViewId="0">
      <selection activeCell="D94" sqref="D94"/>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518726.63</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5789467.1100000003</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5721115.8600000003</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1834805.94</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3474120.89</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v>1777.84</v>
      </c>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v>410411.19</v>
      </c>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68351.25</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5835119.4199999999</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5669622.3200000003</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1828893.44</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3442123.79</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v>1052.75</v>
      </c>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v>397552.34</v>
      </c>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165497.1</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473074.3200000003</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334281.99</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334281.99</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307585.42</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v>307585.42</v>
      </c>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733.84</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v>733.84</v>
      </c>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25962.73</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v>25962.73</v>
      </c>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138792.32999999999</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138792.32999999999</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4</v>
      </c>
      <c r="G3" s="126">
        <f>IF(RefStr!C12&lt;&gt;"",INT(VALUE(MID(RefStr!C12,1,4))),0)</f>
        <v>2022</v>
      </c>
      <c r="H3" s="130">
        <f>IF(RefStr!C12&lt;&gt;"",INT(VALUE(MID(RefStr!C12,6,2))),0)</f>
        <v>12</v>
      </c>
      <c r="I3" s="131">
        <f>RefStr!C10*1</f>
        <v>21</v>
      </c>
      <c r="J3" s="132" t="str">
        <f>RefStr!H7</f>
        <v>DA</v>
      </c>
      <c r="K3" s="130" t="str">
        <f>RefStr!H9</f>
        <v>DA</v>
      </c>
      <c r="L3" s="130" t="str">
        <f>RefStr!H10</f>
        <v>DA</v>
      </c>
      <c r="M3" s="130" t="str">
        <f>RefStr!H8</f>
        <v>DA</v>
      </c>
      <c r="N3" s="130" t="str">
        <f>RefStr!H11</f>
        <v>DA</v>
      </c>
      <c r="O3" s="133">
        <f>RefStr!C6</f>
        <v>51492</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4</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O.K.</v>
      </c>
      <c r="C216" s="120" t="s">
        <v>3219</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
      <c r="A217" s="135">
        <v>180</v>
      </c>
      <c r="B217" s="136" t="str">
        <f t="shared" si="19"/>
        <v>O.K.</v>
      </c>
      <c r="C217" s="120" t="s">
        <v>3220</v>
      </c>
      <c r="D217" s="125"/>
      <c r="E217" s="73">
        <f t="shared" si="20"/>
        <v>0</v>
      </c>
      <c r="F217" s="73">
        <f t="shared" si="21"/>
        <v>0</v>
      </c>
      <c r="G217" s="73"/>
      <c r="H217" s="73"/>
      <c r="I217" s="73"/>
      <c r="J217" s="73"/>
      <c r="K217" s="73"/>
      <c r="L217" s="73">
        <f>IF(AND('PR-RAS'!D158&gt;0,SUM('PR-RAS'!D716:D717)=0),1,0)</f>
        <v>0</v>
      </c>
      <c r="M217" s="73">
        <f>IF(AND('PR-RAS'!E158&gt;0,SUM('PR-RAS'!E716:E717)=0),1,0)</f>
        <v>0</v>
      </c>
      <c r="N217" s="73"/>
      <c r="O217" s="73"/>
      <c r="P217" s="73"/>
    </row>
    <row r="218" spans="1:16" ht="30" customHeight="1" x14ac:dyDescent="0.2">
      <c r="A218" s="135">
        <v>181</v>
      </c>
      <c r="B218" s="136" t="str">
        <f t="shared" si="19"/>
        <v>Provjera</v>
      </c>
      <c r="C218" s="120" t="s">
        <v>3221</v>
      </c>
      <c r="D218" s="125"/>
      <c r="E218" s="73">
        <f t="shared" si="20"/>
        <v>0</v>
      </c>
      <c r="F218" s="73">
        <f t="shared" si="21"/>
        <v>1</v>
      </c>
      <c r="G218" s="73"/>
      <c r="H218" s="73"/>
      <c r="I218" s="73"/>
      <c r="J218" s="73"/>
      <c r="K218" s="73"/>
      <c r="L218" s="73">
        <f>IF(AND('PR-RAS'!D183&gt;0,'PR-RAS'!D720=0),1,0)</f>
        <v>1</v>
      </c>
      <c r="M218" s="73">
        <f>IF(AND('PR-RAS'!E183&gt;0,'PR-RAS'!E720=0),1,0)</f>
        <v>1</v>
      </c>
      <c r="N218" s="73"/>
      <c r="O218" s="73"/>
      <c r="P218" s="73"/>
    </row>
    <row r="219" spans="1:16" ht="32.25" customHeight="1" x14ac:dyDescent="0.2">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Provjera</v>
      </c>
      <c r="C222" s="120" t="s">
        <v>3225</v>
      </c>
      <c r="D222" s="125"/>
      <c r="E222" s="73">
        <f t="shared" si="20"/>
        <v>0</v>
      </c>
      <c r="F222" s="73">
        <f t="shared" si="21"/>
        <v>1</v>
      </c>
      <c r="G222" s="73"/>
      <c r="H222" s="73"/>
      <c r="I222" s="73"/>
      <c r="J222" s="73"/>
      <c r="K222" s="73"/>
      <c r="L222" s="73">
        <f>IF(AND('PR-RAS'!D190&gt;0,'PR-RAS'!D726=0),1,0)</f>
        <v>0</v>
      </c>
      <c r="M222" s="73">
        <f>IF(AND('PR-RAS'!E190&gt;0,'PR-RAS'!E726=0),1,0)</f>
        <v>1</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Provjera</v>
      </c>
      <c r="C224" s="120" t="s">
        <v>3227</v>
      </c>
      <c r="D224" s="125"/>
      <c r="E224" s="73">
        <f t="shared" si="20"/>
        <v>0</v>
      </c>
      <c r="F224" s="73">
        <f t="shared" si="21"/>
        <v>1</v>
      </c>
      <c r="G224" s="73"/>
      <c r="H224" s="73"/>
      <c r="I224" s="73"/>
      <c r="J224" s="73"/>
      <c r="K224" s="73"/>
      <c r="L224" s="73">
        <f>IF(AND('PR-RAS'!D214&gt;0,'PR-RAS'!D758=0),1,0)</f>
        <v>1</v>
      </c>
      <c r="M224" s="73">
        <f>IF(AND('PR-RAS'!E214&gt;0,'PR-RAS'!E758=0),1,0)</f>
        <v>0</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3299</v>
      </c>
      <c r="B1" s="383"/>
      <c r="C1" s="383"/>
    </row>
    <row r="2" spans="1:17" ht="33" customHeight="1" x14ac:dyDescent="0.2">
      <c r="A2" s="384" t="s">
        <v>3300</v>
      </c>
      <c r="B2" s="385"/>
      <c r="C2" s="376"/>
      <c r="D2" s="4"/>
      <c r="E2" s="4"/>
      <c r="F2" s="4"/>
      <c r="G2" s="4"/>
      <c r="H2" s="4"/>
      <c r="I2" s="4"/>
      <c r="J2" s="4"/>
      <c r="K2" s="4"/>
      <c r="L2" s="4"/>
      <c r="M2" s="4"/>
      <c r="N2" s="4"/>
      <c r="O2" s="4"/>
      <c r="P2" s="4"/>
      <c r="Q2" s="4"/>
    </row>
    <row r="3" spans="1:17" ht="18.75" customHeight="1" x14ac:dyDescent="0.2">
      <c r="A3" s="42" t="s">
        <v>3301</v>
      </c>
      <c r="B3" s="386" t="s">
        <v>3302</v>
      </c>
      <c r="C3" s="376"/>
      <c r="D3" s="4"/>
      <c r="E3" s="4"/>
      <c r="F3" s="4"/>
      <c r="G3" s="4"/>
      <c r="H3" s="4"/>
      <c r="I3" s="4"/>
      <c r="J3" s="4"/>
      <c r="K3" s="4"/>
      <c r="L3" s="4"/>
      <c r="M3" s="4"/>
      <c r="N3" s="4"/>
      <c r="O3" s="4"/>
      <c r="P3" s="4"/>
      <c r="Q3" s="4"/>
    </row>
    <row r="4" spans="1:17" ht="37.5" hidden="1" customHeight="1" x14ac:dyDescent="0.2">
      <c r="A4" s="43" t="s">
        <v>3303</v>
      </c>
      <c r="B4" s="380" t="s">
        <v>3304</v>
      </c>
      <c r="C4" s="376"/>
      <c r="D4" s="4"/>
      <c r="E4" s="4"/>
      <c r="F4" s="4"/>
      <c r="G4" s="4"/>
      <c r="H4" s="4"/>
      <c r="I4" s="4"/>
      <c r="J4" s="4"/>
      <c r="K4" s="4"/>
      <c r="L4" s="4"/>
      <c r="M4" s="4"/>
      <c r="N4" s="4"/>
      <c r="O4" s="4"/>
      <c r="P4" s="4"/>
      <c r="Q4" s="4"/>
    </row>
    <row r="5" spans="1:17" ht="48" hidden="1" customHeight="1" x14ac:dyDescent="0.2">
      <c r="A5" s="43" t="s">
        <v>3303</v>
      </c>
      <c r="B5" s="380" t="s">
        <v>3305</v>
      </c>
      <c r="C5" s="376"/>
      <c r="D5" s="4"/>
      <c r="E5" s="4"/>
      <c r="F5" s="4"/>
      <c r="G5" s="4"/>
      <c r="H5" s="4"/>
      <c r="I5" s="4"/>
      <c r="J5" s="4"/>
      <c r="K5" s="4"/>
      <c r="L5" s="4"/>
      <c r="M5" s="4"/>
      <c r="N5" s="4"/>
      <c r="O5" s="4"/>
      <c r="P5" s="4"/>
      <c r="Q5" s="4"/>
    </row>
    <row r="6" spans="1:17" ht="59.25" hidden="1" customHeight="1" x14ac:dyDescent="0.2">
      <c r="A6" s="43" t="s">
        <v>3303</v>
      </c>
      <c r="B6" s="380" t="s">
        <v>3306</v>
      </c>
      <c r="C6" s="376"/>
      <c r="D6" s="4"/>
      <c r="E6" s="4"/>
      <c r="F6" s="4"/>
      <c r="G6" s="4"/>
      <c r="H6" s="4"/>
      <c r="I6" s="4"/>
      <c r="J6" s="4"/>
      <c r="K6" s="4"/>
      <c r="L6" s="4"/>
      <c r="M6" s="4"/>
      <c r="N6" s="4"/>
      <c r="O6" s="4"/>
      <c r="P6" s="4"/>
      <c r="Q6" s="4"/>
    </row>
    <row r="7" spans="1:17" ht="48" hidden="1" customHeight="1" x14ac:dyDescent="0.2">
      <c r="A7" s="43" t="s">
        <v>3307</v>
      </c>
      <c r="B7" s="380" t="s">
        <v>3308</v>
      </c>
      <c r="C7" s="376"/>
      <c r="D7" s="4"/>
      <c r="E7" s="4"/>
      <c r="F7" s="4"/>
      <c r="G7" s="4"/>
      <c r="H7" s="4"/>
      <c r="I7" s="4"/>
      <c r="J7" s="4"/>
      <c r="K7" s="4"/>
      <c r="L7" s="4"/>
      <c r="M7" s="4"/>
      <c r="N7" s="4"/>
      <c r="O7" s="4"/>
      <c r="P7" s="4"/>
      <c r="Q7" s="4"/>
    </row>
    <row r="8" spans="1:17" ht="41.25" hidden="1" customHeight="1" x14ac:dyDescent="0.2">
      <c r="A8" s="43" t="s">
        <v>3309</v>
      </c>
      <c r="B8" s="380" t="s">
        <v>3310</v>
      </c>
      <c r="C8" s="376"/>
      <c r="D8" s="4"/>
      <c r="E8" s="4"/>
      <c r="F8" s="4"/>
      <c r="G8" s="4"/>
      <c r="H8" s="4"/>
      <c r="I8" s="4"/>
      <c r="J8" s="4"/>
      <c r="K8" s="4"/>
      <c r="L8" s="4"/>
      <c r="M8" s="4"/>
      <c r="N8" s="4"/>
      <c r="O8" s="4"/>
      <c r="P8" s="4"/>
      <c r="Q8" s="4"/>
    </row>
    <row r="9" spans="1:17" ht="59.25" hidden="1" customHeight="1" x14ac:dyDescent="0.2">
      <c r="A9" s="43" t="s">
        <v>3311</v>
      </c>
      <c r="B9" s="380" t="s">
        <v>3312</v>
      </c>
      <c r="C9" s="376"/>
      <c r="D9" s="4"/>
      <c r="E9" s="4"/>
      <c r="F9" s="4"/>
      <c r="G9" s="4"/>
      <c r="H9" s="4"/>
      <c r="I9" s="4"/>
      <c r="J9" s="4"/>
      <c r="K9" s="4"/>
      <c r="L9" s="4"/>
      <c r="M9" s="4"/>
      <c r="N9" s="4"/>
      <c r="O9" s="4"/>
      <c r="P9" s="4"/>
      <c r="Q9" s="4"/>
    </row>
    <row r="10" spans="1:17" ht="61.5" hidden="1" customHeight="1" x14ac:dyDescent="0.2">
      <c r="A10" s="43" t="s">
        <v>3311</v>
      </c>
      <c r="B10" s="380" t="s">
        <v>3313</v>
      </c>
      <c r="C10" s="376"/>
      <c r="D10" s="4"/>
      <c r="E10" s="4"/>
      <c r="F10" s="4"/>
      <c r="G10" s="4"/>
      <c r="H10" s="4"/>
      <c r="I10" s="4"/>
      <c r="J10" s="4"/>
      <c r="K10" s="4"/>
      <c r="L10" s="4"/>
      <c r="M10" s="4"/>
      <c r="N10" s="4"/>
      <c r="O10" s="4"/>
      <c r="P10" s="4"/>
      <c r="Q10" s="4"/>
    </row>
    <row r="11" spans="1:17" ht="43.5" hidden="1" customHeight="1" x14ac:dyDescent="0.2">
      <c r="A11" s="43" t="s">
        <v>3311</v>
      </c>
      <c r="B11" s="380" t="s">
        <v>3314</v>
      </c>
      <c r="C11" s="376"/>
      <c r="D11" s="4"/>
      <c r="E11" s="4"/>
      <c r="F11" s="4"/>
      <c r="G11" s="4"/>
      <c r="H11" s="4"/>
      <c r="I11" s="4"/>
      <c r="J11" s="4"/>
      <c r="K11" s="4"/>
      <c r="L11" s="4"/>
      <c r="M11" s="4"/>
      <c r="N11" s="4"/>
      <c r="O11" s="4"/>
      <c r="P11" s="4"/>
      <c r="Q11" s="4"/>
    </row>
    <row r="12" spans="1:17" ht="27.75" hidden="1" customHeight="1" x14ac:dyDescent="0.2">
      <c r="A12" s="43" t="s">
        <v>3315</v>
      </c>
      <c r="B12" s="380" t="s">
        <v>3316</v>
      </c>
      <c r="C12" s="376"/>
      <c r="D12" s="4"/>
      <c r="E12" s="4"/>
      <c r="F12" s="4"/>
      <c r="G12" s="4"/>
      <c r="H12" s="4"/>
      <c r="I12" s="4"/>
      <c r="J12" s="4"/>
      <c r="K12" s="4"/>
      <c r="L12" s="4"/>
      <c r="M12" s="4"/>
      <c r="N12" s="4"/>
      <c r="O12" s="4"/>
      <c r="P12" s="4"/>
      <c r="Q12" s="4"/>
    </row>
    <row r="13" spans="1:17" ht="27.75" hidden="1" customHeight="1" x14ac:dyDescent="0.2">
      <c r="A13" s="43" t="s">
        <v>3317</v>
      </c>
      <c r="B13" s="380" t="s">
        <v>3318</v>
      </c>
      <c r="C13" s="376"/>
      <c r="D13" s="4"/>
      <c r="E13" s="4"/>
      <c r="F13" s="4"/>
      <c r="G13" s="4"/>
      <c r="H13" s="4"/>
      <c r="I13" s="4"/>
      <c r="J13" s="4"/>
      <c r="K13" s="4"/>
      <c r="L13" s="4"/>
      <c r="M13" s="4"/>
      <c r="N13" s="4"/>
      <c r="O13" s="4"/>
      <c r="P13" s="4"/>
      <c r="Q13" s="4"/>
    </row>
    <row r="14" spans="1:17" ht="45.75" hidden="1" customHeight="1" x14ac:dyDescent="0.2">
      <c r="A14" s="43" t="s">
        <v>3319</v>
      </c>
      <c r="B14" s="380" t="s">
        <v>3320</v>
      </c>
      <c r="C14" s="376"/>
      <c r="D14" s="4"/>
      <c r="E14" s="4"/>
      <c r="F14" s="4"/>
      <c r="G14" s="4"/>
      <c r="H14" s="4"/>
      <c r="I14" s="4"/>
      <c r="J14" s="4"/>
      <c r="K14" s="4"/>
      <c r="L14" s="4"/>
      <c r="M14" s="4"/>
      <c r="N14" s="4"/>
      <c r="O14" s="4"/>
      <c r="P14" s="4"/>
      <c r="Q14" s="4"/>
    </row>
    <row r="15" spans="1:17" ht="45.75" hidden="1" customHeight="1" x14ac:dyDescent="0.2">
      <c r="A15" s="43" t="s">
        <v>3321</v>
      </c>
      <c r="B15" s="380" t="s">
        <v>3322</v>
      </c>
      <c r="C15" s="376"/>
      <c r="D15" s="4"/>
      <c r="E15" s="4"/>
      <c r="F15" s="4"/>
      <c r="G15" s="4"/>
      <c r="H15" s="4"/>
      <c r="I15" s="4"/>
      <c r="J15" s="4"/>
      <c r="K15" s="4"/>
      <c r="L15" s="4"/>
      <c r="M15" s="4"/>
      <c r="N15" s="4"/>
      <c r="O15" s="4"/>
      <c r="P15" s="4"/>
      <c r="Q15" s="4"/>
    </row>
    <row r="16" spans="1:17" ht="51" hidden="1" customHeight="1" x14ac:dyDescent="0.2">
      <c r="A16" s="43" t="s">
        <v>3323</v>
      </c>
      <c r="B16" s="380" t="s">
        <v>3324</v>
      </c>
      <c r="C16" s="376"/>
      <c r="D16" s="4"/>
      <c r="E16" s="4"/>
      <c r="F16" s="4"/>
      <c r="G16" s="4"/>
      <c r="H16" s="4"/>
      <c r="I16" s="4"/>
      <c r="J16" s="4"/>
      <c r="K16" s="4"/>
      <c r="L16" s="4"/>
      <c r="M16" s="4"/>
      <c r="N16" s="4"/>
      <c r="O16" s="4"/>
      <c r="P16" s="4"/>
      <c r="Q16" s="4"/>
    </row>
    <row r="17" spans="1:17" ht="27.75" hidden="1" customHeight="1" x14ac:dyDescent="0.2">
      <c r="A17" s="43" t="s">
        <v>3325</v>
      </c>
      <c r="B17" s="380" t="s">
        <v>3326</v>
      </c>
      <c r="C17" s="376"/>
      <c r="D17" s="4"/>
      <c r="E17" s="4"/>
      <c r="F17" s="4"/>
      <c r="G17" s="4"/>
      <c r="H17" s="4"/>
      <c r="I17" s="4"/>
      <c r="J17" s="4"/>
      <c r="K17" s="4"/>
      <c r="L17" s="4"/>
      <c r="M17" s="4"/>
      <c r="N17" s="4"/>
      <c r="O17" s="4"/>
      <c r="P17" s="4"/>
      <c r="Q17" s="4"/>
    </row>
    <row r="18" spans="1:17" ht="27.75" hidden="1" customHeight="1" x14ac:dyDescent="0.2">
      <c r="A18" s="43" t="s">
        <v>3327</v>
      </c>
      <c r="B18" s="380" t="s">
        <v>3328</v>
      </c>
      <c r="C18" s="376"/>
      <c r="D18" s="4"/>
      <c r="E18" s="4"/>
      <c r="F18" s="4"/>
      <c r="G18" s="4"/>
      <c r="H18" s="4"/>
      <c r="I18" s="4"/>
      <c r="J18" s="4"/>
      <c r="K18" s="4"/>
      <c r="L18" s="4"/>
      <c r="M18" s="4"/>
      <c r="N18" s="4"/>
      <c r="O18" s="4"/>
      <c r="P18" s="4"/>
      <c r="Q18" s="4"/>
    </row>
    <row r="19" spans="1:17" ht="45" hidden="1" customHeight="1" x14ac:dyDescent="0.2">
      <c r="A19" s="43" t="s">
        <v>3327</v>
      </c>
      <c r="B19" s="380" t="s">
        <v>3329</v>
      </c>
      <c r="C19" s="376"/>
      <c r="D19" s="4"/>
      <c r="E19" s="4"/>
      <c r="F19" s="4"/>
      <c r="G19" s="4"/>
      <c r="H19" s="4"/>
      <c r="I19" s="4"/>
      <c r="J19" s="4"/>
      <c r="K19" s="4"/>
      <c r="L19" s="4"/>
      <c r="M19" s="4"/>
      <c r="N19" s="4"/>
      <c r="O19" s="4"/>
      <c r="P19" s="4"/>
      <c r="Q19" s="4"/>
    </row>
    <row r="20" spans="1:17" ht="45" hidden="1" customHeight="1" x14ac:dyDescent="0.2">
      <c r="A20" s="43" t="s">
        <v>3330</v>
      </c>
      <c r="B20" s="380" t="s">
        <v>3331</v>
      </c>
      <c r="C20" s="376"/>
      <c r="D20" s="4"/>
      <c r="E20" s="4"/>
      <c r="F20" s="4"/>
      <c r="G20" s="4"/>
      <c r="H20" s="4"/>
      <c r="I20" s="4"/>
      <c r="J20" s="4"/>
      <c r="K20" s="4"/>
      <c r="L20" s="4"/>
      <c r="M20" s="4"/>
      <c r="N20" s="4"/>
      <c r="O20" s="4"/>
      <c r="P20" s="4"/>
      <c r="Q20" s="4"/>
    </row>
    <row r="21" spans="1:17" ht="30" hidden="1" customHeight="1" x14ac:dyDescent="0.2">
      <c r="A21" s="43" t="s">
        <v>3332</v>
      </c>
      <c r="B21" s="380" t="s">
        <v>3333</v>
      </c>
      <c r="C21" s="376"/>
      <c r="D21" s="4"/>
      <c r="E21" s="4"/>
      <c r="F21" s="4"/>
      <c r="G21" s="4"/>
      <c r="H21" s="4"/>
      <c r="I21" s="4"/>
      <c r="J21" s="4"/>
      <c r="K21" s="4"/>
      <c r="L21" s="4"/>
      <c r="M21" s="4"/>
      <c r="N21" s="4"/>
      <c r="O21" s="4"/>
      <c r="P21" s="4"/>
      <c r="Q21" s="4"/>
    </row>
    <row r="22" spans="1:17" ht="30" hidden="1" customHeight="1" x14ac:dyDescent="0.2">
      <c r="A22" s="43" t="s">
        <v>3334</v>
      </c>
      <c r="B22" s="380" t="s">
        <v>3335</v>
      </c>
      <c r="C22" s="376"/>
      <c r="D22" s="4"/>
      <c r="E22" s="4"/>
      <c r="F22" s="4"/>
      <c r="G22" s="4"/>
      <c r="H22" s="4"/>
      <c r="I22" s="4"/>
      <c r="J22" s="4"/>
      <c r="K22" s="4"/>
      <c r="L22" s="4"/>
      <c r="M22" s="4"/>
      <c r="N22" s="4"/>
      <c r="O22" s="4"/>
      <c r="P22" s="4"/>
      <c r="Q22" s="4"/>
    </row>
    <row r="23" spans="1:17" ht="30" hidden="1" customHeight="1" x14ac:dyDescent="0.2">
      <c r="A23" s="43" t="s">
        <v>3336</v>
      </c>
      <c r="B23" s="380" t="s">
        <v>3337</v>
      </c>
      <c r="C23" s="376"/>
      <c r="D23" s="4"/>
      <c r="E23" s="4"/>
      <c r="F23" s="4"/>
      <c r="G23" s="4"/>
      <c r="H23" s="4"/>
      <c r="I23" s="4"/>
      <c r="J23" s="4"/>
      <c r="K23" s="4"/>
      <c r="L23" s="4"/>
      <c r="M23" s="4"/>
      <c r="N23" s="4"/>
      <c r="O23" s="4"/>
      <c r="P23" s="4"/>
      <c r="Q23" s="4"/>
    </row>
    <row r="24" spans="1:17" ht="30" hidden="1" customHeight="1" x14ac:dyDescent="0.2">
      <c r="A24" s="43" t="s">
        <v>3338</v>
      </c>
      <c r="B24" s="380" t="s">
        <v>3339</v>
      </c>
      <c r="C24" s="376"/>
      <c r="D24" s="4"/>
      <c r="E24" s="4"/>
      <c r="F24" s="4"/>
      <c r="G24" s="4"/>
      <c r="H24" s="4"/>
      <c r="I24" s="4"/>
      <c r="J24" s="4"/>
      <c r="K24" s="4"/>
      <c r="L24" s="4"/>
      <c r="M24" s="4"/>
      <c r="N24" s="4"/>
      <c r="O24" s="4"/>
      <c r="P24" s="4"/>
      <c r="Q24" s="4"/>
    </row>
    <row r="25" spans="1:17" ht="30" hidden="1" customHeight="1" x14ac:dyDescent="0.2">
      <c r="A25" s="43" t="s">
        <v>3340</v>
      </c>
      <c r="B25" s="380" t="s">
        <v>3341</v>
      </c>
      <c r="C25" s="376"/>
      <c r="D25" s="4"/>
      <c r="E25" s="4"/>
      <c r="F25" s="4"/>
      <c r="G25" s="4"/>
      <c r="H25" s="4"/>
      <c r="I25" s="4"/>
      <c r="J25" s="4"/>
      <c r="K25" s="4"/>
      <c r="L25" s="4"/>
      <c r="M25" s="4"/>
      <c r="N25" s="4"/>
      <c r="O25" s="4"/>
      <c r="P25" s="4"/>
      <c r="Q25" s="4"/>
    </row>
    <row r="26" spans="1:17" ht="30" hidden="1" customHeight="1" x14ac:dyDescent="0.2">
      <c r="A26" s="43" t="s">
        <v>3342</v>
      </c>
      <c r="B26" s="380" t="s">
        <v>3343</v>
      </c>
      <c r="C26" s="376"/>
      <c r="D26" s="4"/>
      <c r="E26" s="4"/>
      <c r="F26" s="4"/>
      <c r="G26" s="4"/>
      <c r="H26" s="4"/>
      <c r="I26" s="4"/>
      <c r="J26" s="4"/>
      <c r="K26" s="4"/>
      <c r="L26" s="4"/>
      <c r="M26" s="4"/>
      <c r="N26" s="4"/>
      <c r="O26" s="4"/>
      <c r="P26" s="4"/>
      <c r="Q26" s="4"/>
    </row>
    <row r="27" spans="1:17" ht="70.5" hidden="1" customHeight="1" x14ac:dyDescent="0.2">
      <c r="A27" s="43" t="s">
        <v>3344</v>
      </c>
      <c r="B27" s="380" t="s">
        <v>3345</v>
      </c>
      <c r="C27" s="376"/>
      <c r="D27" s="4"/>
      <c r="E27" s="4"/>
      <c r="F27" s="4"/>
      <c r="G27" s="4"/>
      <c r="H27" s="4"/>
      <c r="I27" s="4"/>
      <c r="J27" s="4"/>
      <c r="K27" s="4"/>
      <c r="L27" s="4"/>
      <c r="M27" s="4"/>
      <c r="N27" s="4"/>
      <c r="O27" s="4"/>
      <c r="P27" s="4"/>
      <c r="Q27" s="4"/>
    </row>
    <row r="28" spans="1:17" ht="48" hidden="1" customHeight="1" x14ac:dyDescent="0.2">
      <c r="A28" s="43" t="s">
        <v>3346</v>
      </c>
      <c r="B28" s="380" t="s">
        <v>3347</v>
      </c>
      <c r="C28" s="376"/>
      <c r="D28" s="4"/>
      <c r="E28" s="4"/>
      <c r="F28" s="4"/>
      <c r="G28" s="4"/>
      <c r="H28" s="4"/>
      <c r="I28" s="4"/>
      <c r="J28" s="4"/>
      <c r="K28" s="4"/>
      <c r="L28" s="4"/>
      <c r="M28" s="4"/>
      <c r="N28" s="4"/>
      <c r="O28" s="4"/>
      <c r="P28" s="4"/>
      <c r="Q28" s="4"/>
    </row>
    <row r="29" spans="1:17" ht="100.5" hidden="1" customHeight="1" x14ac:dyDescent="0.2">
      <c r="A29" s="43" t="s">
        <v>3348</v>
      </c>
      <c r="B29" s="380" t="s">
        <v>3349</v>
      </c>
      <c r="C29" s="376"/>
      <c r="D29" s="4"/>
      <c r="E29" s="4"/>
      <c r="F29" s="4"/>
      <c r="G29" s="4"/>
      <c r="H29" s="4"/>
      <c r="I29" s="4"/>
      <c r="J29" s="4"/>
      <c r="K29" s="4"/>
      <c r="L29" s="4"/>
      <c r="M29" s="4"/>
      <c r="N29" s="4"/>
      <c r="O29" s="4"/>
      <c r="P29" s="4"/>
      <c r="Q29" s="4"/>
    </row>
    <row r="30" spans="1:17" ht="45" hidden="1" customHeight="1" x14ac:dyDescent="0.2">
      <c r="A30" s="43" t="s">
        <v>3350</v>
      </c>
      <c r="B30" s="380" t="s">
        <v>3351</v>
      </c>
      <c r="C30" s="376"/>
      <c r="D30" s="4"/>
      <c r="E30" s="4"/>
      <c r="F30" s="4"/>
      <c r="G30" s="4"/>
      <c r="H30" s="4"/>
      <c r="I30" s="4"/>
      <c r="J30" s="4"/>
      <c r="K30" s="4"/>
      <c r="L30" s="4"/>
      <c r="M30" s="4"/>
      <c r="N30" s="4"/>
      <c r="O30" s="4"/>
      <c r="P30" s="4"/>
      <c r="Q30" s="4"/>
    </row>
    <row r="31" spans="1:17" ht="45" hidden="1" customHeight="1" x14ac:dyDescent="0.2">
      <c r="A31" s="43" t="s">
        <v>3352</v>
      </c>
      <c r="B31" s="380" t="s">
        <v>3353</v>
      </c>
      <c r="C31" s="376"/>
      <c r="D31" s="4"/>
      <c r="E31" s="4"/>
      <c r="F31" s="4"/>
      <c r="G31" s="4"/>
      <c r="H31" s="4"/>
      <c r="I31" s="4"/>
      <c r="J31" s="4"/>
      <c r="K31" s="4"/>
      <c r="L31" s="4"/>
      <c r="M31" s="4"/>
      <c r="N31" s="4"/>
      <c r="O31" s="4"/>
      <c r="P31" s="4"/>
      <c r="Q31" s="4"/>
    </row>
    <row r="32" spans="1:17" ht="45" hidden="1" customHeight="1" x14ac:dyDescent="0.2">
      <c r="A32" s="43" t="s">
        <v>3354</v>
      </c>
      <c r="B32" s="380" t="s">
        <v>3355</v>
      </c>
      <c r="C32" s="376"/>
      <c r="D32" s="4"/>
      <c r="E32" s="4"/>
      <c r="F32" s="4"/>
      <c r="G32" s="4"/>
      <c r="H32" s="4"/>
      <c r="I32" s="4"/>
      <c r="J32" s="4"/>
      <c r="K32" s="4"/>
      <c r="L32" s="4"/>
      <c r="M32" s="4"/>
      <c r="N32" s="4"/>
      <c r="O32" s="4"/>
      <c r="P32" s="4"/>
      <c r="Q32" s="4"/>
    </row>
    <row r="33" spans="1:17" ht="72" hidden="1" customHeight="1" x14ac:dyDescent="0.2">
      <c r="A33" s="43" t="s">
        <v>3356</v>
      </c>
      <c r="B33" s="380" t="s">
        <v>3357</v>
      </c>
      <c r="C33" s="376"/>
      <c r="D33" s="4"/>
      <c r="E33" s="4"/>
      <c r="F33" s="4"/>
      <c r="G33" s="4"/>
      <c r="H33" s="4"/>
      <c r="I33" s="4"/>
      <c r="J33" s="4"/>
      <c r="K33" s="4"/>
      <c r="L33" s="4"/>
      <c r="M33" s="4"/>
      <c r="N33" s="4"/>
      <c r="O33" s="4"/>
      <c r="P33" s="4"/>
      <c r="Q33" s="4"/>
    </row>
    <row r="34" spans="1:17" ht="79.5" hidden="1" customHeight="1" x14ac:dyDescent="0.2">
      <c r="A34" s="43" t="s">
        <v>3358</v>
      </c>
      <c r="B34" s="380" t="s">
        <v>3359</v>
      </c>
      <c r="C34" s="376"/>
      <c r="D34" s="4"/>
      <c r="E34" s="4"/>
      <c r="F34" s="4"/>
      <c r="G34" s="4"/>
      <c r="H34" s="4"/>
      <c r="I34" s="4"/>
      <c r="J34" s="4"/>
      <c r="K34" s="4"/>
      <c r="L34" s="4"/>
      <c r="M34" s="4"/>
      <c r="N34" s="4"/>
      <c r="O34" s="4"/>
      <c r="P34" s="4"/>
      <c r="Q34" s="4"/>
    </row>
    <row r="35" spans="1:17" ht="70.5" hidden="1" customHeight="1" x14ac:dyDescent="0.2">
      <c r="A35" s="43" t="s">
        <v>3360</v>
      </c>
      <c r="B35" s="380" t="s">
        <v>3361</v>
      </c>
      <c r="C35" s="376"/>
      <c r="D35" s="4"/>
      <c r="E35" s="4"/>
      <c r="F35" s="4"/>
      <c r="G35" s="4"/>
      <c r="H35" s="4"/>
      <c r="I35" s="4"/>
      <c r="J35" s="4"/>
      <c r="K35" s="4"/>
      <c r="L35" s="4"/>
      <c r="M35" s="4"/>
      <c r="N35" s="4"/>
      <c r="O35" s="4"/>
      <c r="P35" s="4"/>
      <c r="Q35" s="4"/>
    </row>
    <row r="36" spans="1:17" ht="45.75" hidden="1" customHeight="1" x14ac:dyDescent="0.2">
      <c r="A36" s="43" t="s">
        <v>3362</v>
      </c>
      <c r="B36" s="380" t="s">
        <v>3363</v>
      </c>
      <c r="C36" s="376"/>
      <c r="D36" s="4"/>
      <c r="E36" s="4"/>
      <c r="F36" s="4"/>
      <c r="G36" s="4"/>
      <c r="H36" s="4"/>
      <c r="I36" s="4"/>
      <c r="J36" s="4"/>
      <c r="K36" s="4"/>
      <c r="L36" s="4"/>
      <c r="M36" s="4"/>
      <c r="N36" s="4"/>
      <c r="O36" s="4"/>
      <c r="P36" s="4"/>
      <c r="Q36" s="4"/>
    </row>
    <row r="37" spans="1:17" ht="54.75" hidden="1" customHeight="1" x14ac:dyDescent="0.2">
      <c r="A37" s="43" t="s">
        <v>3364</v>
      </c>
      <c r="B37" s="380" t="s">
        <v>3365</v>
      </c>
      <c r="C37" s="376"/>
      <c r="D37" s="4"/>
      <c r="E37" s="4"/>
      <c r="F37" s="4"/>
      <c r="G37" s="4"/>
      <c r="H37" s="4"/>
      <c r="I37" s="4"/>
      <c r="J37" s="4"/>
      <c r="K37" s="4"/>
      <c r="L37" s="4"/>
      <c r="M37" s="4"/>
      <c r="N37" s="4"/>
      <c r="O37" s="4"/>
      <c r="P37" s="4"/>
      <c r="Q37" s="4"/>
    </row>
    <row r="38" spans="1:17" ht="37.5" hidden="1" customHeight="1" x14ac:dyDescent="0.2">
      <c r="A38" s="43" t="s">
        <v>3366</v>
      </c>
      <c r="B38" s="380" t="s">
        <v>3367</v>
      </c>
      <c r="C38" s="376"/>
      <c r="D38" s="4"/>
      <c r="E38" s="4"/>
      <c r="F38" s="4"/>
      <c r="G38" s="4"/>
      <c r="H38" s="4"/>
      <c r="I38" s="4"/>
      <c r="J38" s="4"/>
      <c r="K38" s="4"/>
      <c r="L38" s="4"/>
      <c r="M38" s="4"/>
      <c r="N38" s="4"/>
      <c r="O38" s="4"/>
      <c r="P38" s="4"/>
      <c r="Q38" s="4"/>
    </row>
    <row r="39" spans="1:17" ht="61.5" hidden="1" customHeight="1" x14ac:dyDescent="0.2">
      <c r="A39" s="43" t="s">
        <v>3368</v>
      </c>
      <c r="B39" s="380" t="s">
        <v>3369</v>
      </c>
      <c r="C39" s="376"/>
      <c r="D39" s="4"/>
      <c r="E39" s="4"/>
      <c r="F39" s="4"/>
      <c r="G39" s="4"/>
      <c r="H39" s="4"/>
      <c r="I39" s="4"/>
      <c r="J39" s="4"/>
      <c r="K39" s="4"/>
      <c r="L39" s="4"/>
      <c r="M39" s="4"/>
      <c r="N39" s="4"/>
      <c r="O39" s="4"/>
      <c r="P39" s="4"/>
      <c r="Q39" s="4"/>
    </row>
    <row r="40" spans="1:17" ht="53.25" hidden="1" customHeight="1" x14ac:dyDescent="0.2">
      <c r="A40" s="43" t="s">
        <v>3370</v>
      </c>
      <c r="B40" s="380" t="s">
        <v>3371</v>
      </c>
      <c r="C40" s="376"/>
      <c r="D40" s="4"/>
      <c r="E40" s="4"/>
      <c r="F40" s="4"/>
      <c r="G40" s="4"/>
      <c r="H40" s="4"/>
      <c r="I40" s="4"/>
      <c r="J40" s="4"/>
      <c r="K40" s="4"/>
      <c r="L40" s="4"/>
      <c r="M40" s="4"/>
      <c r="N40" s="4"/>
      <c r="O40" s="4"/>
      <c r="P40" s="4"/>
      <c r="Q40" s="4"/>
    </row>
    <row r="41" spans="1:17" ht="73.5" hidden="1" customHeight="1" x14ac:dyDescent="0.2">
      <c r="A41" s="43" t="s">
        <v>3372</v>
      </c>
      <c r="B41" s="380" t="s">
        <v>3373</v>
      </c>
      <c r="C41" s="376"/>
      <c r="D41" s="4"/>
      <c r="E41" s="4"/>
      <c r="F41" s="4"/>
      <c r="G41" s="4"/>
      <c r="H41" s="4"/>
      <c r="I41" s="4"/>
      <c r="J41" s="4"/>
      <c r="K41" s="4"/>
      <c r="L41" s="4"/>
      <c r="M41" s="4"/>
      <c r="N41" s="4"/>
      <c r="O41" s="4"/>
      <c r="P41" s="4"/>
      <c r="Q41" s="4"/>
    </row>
    <row r="42" spans="1:17" ht="57.75" hidden="1" customHeight="1" x14ac:dyDescent="0.2">
      <c r="A42" s="43" t="s">
        <v>3374</v>
      </c>
      <c r="B42" s="380" t="s">
        <v>3375</v>
      </c>
      <c r="C42" s="376"/>
      <c r="D42" s="4"/>
      <c r="E42" s="4"/>
      <c r="F42" s="4"/>
      <c r="G42" s="4"/>
      <c r="H42" s="4"/>
      <c r="I42" s="4"/>
      <c r="J42" s="4"/>
      <c r="K42" s="4"/>
      <c r="L42" s="4"/>
      <c r="M42" s="4"/>
      <c r="N42" s="4"/>
      <c r="O42" s="4"/>
      <c r="P42" s="4"/>
      <c r="Q42" s="4"/>
    </row>
    <row r="43" spans="1:17" ht="84" hidden="1" customHeight="1" x14ac:dyDescent="0.2">
      <c r="A43" s="43" t="s">
        <v>3376</v>
      </c>
      <c r="B43" s="380" t="s">
        <v>3377</v>
      </c>
      <c r="C43" s="376"/>
      <c r="D43" s="4"/>
      <c r="E43" s="4"/>
      <c r="F43" s="4"/>
      <c r="G43" s="4"/>
      <c r="H43" s="4"/>
      <c r="I43" s="4"/>
      <c r="J43" s="4"/>
      <c r="K43" s="4"/>
      <c r="L43" s="4"/>
      <c r="M43" s="4"/>
      <c r="N43" s="4"/>
      <c r="O43" s="4"/>
      <c r="P43" s="4"/>
      <c r="Q43" s="4"/>
    </row>
    <row r="44" spans="1:17" ht="48" hidden="1" customHeight="1" x14ac:dyDescent="0.2">
      <c r="A44" s="43" t="s">
        <v>3378</v>
      </c>
      <c r="B44" s="380" t="s">
        <v>3379</v>
      </c>
      <c r="C44" s="376"/>
      <c r="D44" s="4"/>
      <c r="E44" s="4"/>
      <c r="F44" s="4"/>
      <c r="G44" s="4"/>
      <c r="H44" s="4"/>
      <c r="I44" s="4"/>
      <c r="J44" s="4"/>
      <c r="K44" s="4"/>
      <c r="L44" s="4"/>
      <c r="M44" s="4"/>
      <c r="N44" s="4"/>
      <c r="O44" s="4"/>
      <c r="P44" s="4"/>
      <c r="Q44" s="4"/>
    </row>
    <row r="45" spans="1:17" ht="57" hidden="1" customHeight="1" x14ac:dyDescent="0.2">
      <c r="A45" s="43" t="s">
        <v>3380</v>
      </c>
      <c r="B45" s="380" t="s">
        <v>3381</v>
      </c>
      <c r="C45" s="376"/>
      <c r="D45" s="4"/>
      <c r="E45" s="4"/>
      <c r="F45" s="4"/>
      <c r="G45" s="4"/>
      <c r="H45" s="4"/>
      <c r="I45" s="4"/>
      <c r="J45" s="4"/>
      <c r="K45" s="4"/>
      <c r="L45" s="4"/>
      <c r="M45" s="4"/>
      <c r="N45" s="4"/>
      <c r="O45" s="4"/>
      <c r="P45" s="4"/>
      <c r="Q45" s="4"/>
    </row>
    <row r="46" spans="1:17" ht="73.5" hidden="1" customHeight="1" x14ac:dyDescent="0.2">
      <c r="A46" s="43" t="s">
        <v>3382</v>
      </c>
      <c r="B46" s="381" t="s">
        <v>3383</v>
      </c>
      <c r="C46" s="376"/>
      <c r="D46" s="41"/>
      <c r="E46" s="4"/>
      <c r="F46" s="4"/>
      <c r="G46" s="4"/>
      <c r="H46" s="4"/>
      <c r="I46" s="4"/>
      <c r="J46" s="4"/>
      <c r="K46" s="4"/>
      <c r="L46" s="4"/>
      <c r="M46" s="4"/>
      <c r="N46" s="4"/>
      <c r="O46" s="4"/>
      <c r="P46" s="4"/>
      <c r="Q46" s="4"/>
    </row>
    <row r="47" spans="1:17" ht="66" hidden="1" customHeight="1" x14ac:dyDescent="0.2">
      <c r="A47" s="48" t="s">
        <v>3384</v>
      </c>
      <c r="B47" s="382" t="s">
        <v>3385</v>
      </c>
      <c r="C47" s="382"/>
      <c r="D47" s="4"/>
      <c r="E47" s="4"/>
      <c r="F47" s="4"/>
      <c r="G47" s="4"/>
      <c r="H47" s="4"/>
      <c r="I47" s="4"/>
      <c r="J47" s="4"/>
      <c r="K47" s="4"/>
      <c r="L47" s="4"/>
      <c r="M47" s="4"/>
      <c r="N47" s="4"/>
      <c r="O47" s="4"/>
      <c r="P47" s="4"/>
      <c r="Q47" s="4"/>
    </row>
    <row r="48" spans="1:17" ht="123.75" customHeight="1" x14ac:dyDescent="0.2">
      <c r="A48" s="269" t="s">
        <v>3386</v>
      </c>
      <c r="B48" s="379" t="s">
        <v>3387</v>
      </c>
      <c r="C48" s="378"/>
      <c r="D48" s="4"/>
      <c r="E48" s="4"/>
      <c r="F48" s="4"/>
      <c r="G48" s="4"/>
      <c r="H48" s="4"/>
      <c r="I48" s="4"/>
      <c r="J48" s="4"/>
      <c r="K48" s="4"/>
      <c r="L48" s="4"/>
      <c r="M48" s="4"/>
      <c r="N48" s="4"/>
      <c r="O48" s="4"/>
      <c r="P48" s="4"/>
      <c r="Q48" s="4"/>
    </row>
    <row r="49" spans="1:17" ht="34.5" customHeight="1" x14ac:dyDescent="0.2">
      <c r="A49" s="269" t="s">
        <v>3388</v>
      </c>
      <c r="B49" s="377" t="s">
        <v>3389</v>
      </c>
      <c r="C49" s="378"/>
      <c r="D49" s="4"/>
      <c r="E49" s="4"/>
      <c r="F49" s="4"/>
      <c r="G49" s="4"/>
      <c r="H49" s="4"/>
      <c r="I49" s="4"/>
      <c r="J49" s="4"/>
      <c r="K49" s="4"/>
      <c r="L49" s="4"/>
      <c r="M49" s="4"/>
      <c r="N49" s="4"/>
      <c r="O49" s="4"/>
      <c r="P49" s="4"/>
      <c r="Q49" s="4"/>
    </row>
    <row r="50" spans="1:17" ht="34.5" customHeight="1" x14ac:dyDescent="0.2">
      <c r="A50" s="269" t="s">
        <v>3390</v>
      </c>
      <c r="B50" s="377" t="s">
        <v>3391</v>
      </c>
      <c r="C50" s="378"/>
      <c r="D50" s="4"/>
      <c r="E50" s="4"/>
      <c r="F50" s="4"/>
      <c r="G50" s="4"/>
      <c r="H50" s="4"/>
      <c r="I50" s="4"/>
      <c r="J50" s="4"/>
      <c r="K50" s="4"/>
      <c r="L50" s="4"/>
      <c r="M50" s="4"/>
      <c r="N50" s="4"/>
      <c r="O50" s="4"/>
      <c r="P50" s="4"/>
      <c r="Q50" s="4"/>
    </row>
    <row r="51" spans="1:17" ht="31.5" customHeight="1" x14ac:dyDescent="0.2">
      <c r="A51" s="311" t="s">
        <v>3392</v>
      </c>
      <c r="B51" s="375"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Ante Tustanovski</cp:lastModifiedBy>
  <cp:lastPrinted>2022-04-04T19:59:02Z</cp:lastPrinted>
  <dcterms:created xsi:type="dcterms:W3CDTF">2022-04-01T05:14:30Z</dcterms:created>
  <dcterms:modified xsi:type="dcterms:W3CDTF">2023-02-01T12:56:13Z</dcterms:modified>
</cp:coreProperties>
</file>